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isviquez\Desktop\TELETRABAJO\ACTIVIDADES A PARTIR 23-09-22\UNIDAD COMUNICACIONES\"/>
    </mc:Choice>
  </mc:AlternateContent>
  <xr:revisionPtr revIDLastSave="0" documentId="8_{6364D723-1AAB-4B2D-9150-822DCCB446B5}" xr6:coauthVersionLast="47" xr6:coauthVersionMax="47" xr10:uidLastSave="{00000000-0000-0000-0000-000000000000}"/>
  <bookViews>
    <workbookView xWindow="-110" yWindow="-110" windowWidth="19420" windowHeight="10420" xr2:uid="{0072FFAB-A00A-4EFB-909B-CCE308C3C58B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ed1">'[1]Sit. Familiar'!$D$4</definedName>
    <definedName name="_ced10">'[1]Sit. Familiar'!$D$13</definedName>
    <definedName name="_ced11">'[1]Sit. Familiar'!$D$14</definedName>
    <definedName name="_ced12">'[1]Sit. Familiar'!$D$15</definedName>
    <definedName name="_ced13">'[1]Sit. Familiar'!$D$16</definedName>
    <definedName name="_ced14">'[1]Sit. Familiar'!$D$17</definedName>
    <definedName name="_ced15">'[1]Sit. Familiar'!$D$18</definedName>
    <definedName name="_ced16">'[1]Sit. Familiar'!$D$19</definedName>
    <definedName name="_ced2">'[1]Sit. Familiar'!$D$5</definedName>
    <definedName name="_ced3">'[1]Sit. Familiar'!$D$6</definedName>
    <definedName name="_ced4">'[1]Sit. Familiar'!$D$7</definedName>
    <definedName name="_ced5">'[1]Sit. Familiar'!$D$8</definedName>
    <definedName name="_ced6">'[1]Sit. Familiar'!$D$9</definedName>
    <definedName name="_ced7">'[1]Sit. Familiar'!$D$10</definedName>
    <definedName name="_ced8">'[1]Sit. Familiar'!$D$11</definedName>
    <definedName name="_ced9">'[1]Sit. Familiar'!$D$12</definedName>
    <definedName name="_xlnm._FilterDatabase" localSheetId="1" hidden="1">Egresos!$A$5:$F$283</definedName>
    <definedName name="_xlnm._FilterDatabase" localSheetId="0" hidden="1">Ingresos!$L$5:$O$15</definedName>
    <definedName name="aaaa">[2]Refer!$A$3:$A$10</definedName>
    <definedName name="_xlnm.Print_Area" localSheetId="0">Ingresos!$A$1:$O$15</definedName>
    <definedName name="BasedeDatos2" localSheetId="1">#REF!</definedName>
    <definedName name="BasedeDatos2">#REF!</definedName>
    <definedName name="Database" localSheetId="1">#REF!</definedName>
    <definedName name="Database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>'[3]INFORMACION DE INGRESOS Y FIS'!$B$6</definedName>
    <definedName name="nombre_10">'[4]INFORMACION DE INGRESOS Y FIS'!$B$13</definedName>
    <definedName name="nombre_11">'[4]INFORMACION DE INGRESOS Y FIS'!$B$14</definedName>
    <definedName name="nombre_12">'[4]INFORMACION DE INGRESOS Y FIS'!$B$15</definedName>
    <definedName name="nombre_13">'[4]INFORMACION DE INGRESOS Y FIS'!$B$16</definedName>
    <definedName name="nombre_14">'[4]INFORMACION DE INGRESOS Y FIS'!$B$17</definedName>
    <definedName name="nombre_2">'[3]INFORMACION DE INGRESOS Y FIS'!$B$7</definedName>
    <definedName name="nombre_3">'[3]INFORMACION DE INGRESOS Y FIS'!$B$8</definedName>
    <definedName name="nombre_4">'[3]INFORMACION DE INGRESOS Y FIS'!$B$9</definedName>
    <definedName name="nombre_5">'[4]INFORMACION DE INGRESOS Y FIS'!$B$8</definedName>
    <definedName name="nombre_6">'[4]INFORMACION DE INGRESOS Y FIS'!$B$9</definedName>
    <definedName name="nombre_7">'[4]INFORMACION DE INGRESOS Y FIS'!$B$10</definedName>
    <definedName name="nombre_8">'[4]INFORMACION DE INGRESOS Y FIS'!$B$11</definedName>
    <definedName name="nombre_9">'[4]INFORMACION DE INGRESOS Y FIS'!$B$12</definedName>
    <definedName name="nombre1">'[1]Sit. Familiar'!$C$4</definedName>
    <definedName name="nombre10">'[1]Sit. Familiar'!$C$13</definedName>
    <definedName name="nombre11">'[1]Sit. Familiar'!$C$14</definedName>
    <definedName name="nombre12">'[1]Sit. Familiar'!$C$15</definedName>
    <definedName name="nombre13">'[1]Sit. Familiar'!$C$16</definedName>
    <definedName name="nombre14">'[1]Sit. Familiar'!$C$17</definedName>
    <definedName name="nombre15">'[1]Sit. Familiar'!$C$18</definedName>
    <definedName name="nombre16">'[1]Sit. Familiar'!$C$19</definedName>
    <definedName name="nombre2">'[1]Sit. Familiar'!$C$5</definedName>
    <definedName name="nombre3">'[1]Sit. Familiar'!$C$6</definedName>
    <definedName name="nombre4">'[1]Sit. Familiar'!$C$7</definedName>
    <definedName name="nombre5">'[1]Sit. Familiar'!$C$8</definedName>
    <definedName name="nombre6">'[1]Sit. Familiar'!$C$9</definedName>
    <definedName name="nombre7">'[1]Sit. Familiar'!$C$10</definedName>
    <definedName name="nombre8">'[1]Sit. Familiar'!$C$11</definedName>
    <definedName name="nombre9">'[1]Sit. Familiar'!$C$12</definedName>
    <definedName name="Print_Area" localSheetId="1">Egresos!$B$1:$F$283</definedName>
    <definedName name="Print_Area" localSheetId="0">Ingresos!$K$1:$O$15</definedName>
    <definedName name="Print_Titles" localSheetId="1">Egresos!$B:$C,Egresos!$1:$5</definedName>
    <definedName name="Tipos" localSheetId="1">#REF!</definedName>
    <definedName name="Tipos">#REF!</definedName>
    <definedName name="TRT">'[5]INFORMACION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F282" i="1" l="1"/>
  <c r="E282" i="1"/>
  <c r="F281" i="1"/>
  <c r="E281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49" i="1"/>
  <c r="E249" i="1"/>
  <c r="F248" i="1"/>
  <c r="E248" i="1"/>
  <c r="F247" i="1"/>
  <c r="E247" i="1"/>
  <c r="F246" i="1"/>
  <c r="E246" i="1"/>
  <c r="F245" i="1"/>
  <c r="E245" i="1"/>
  <c r="F242" i="1"/>
  <c r="E242" i="1"/>
  <c r="F241" i="1"/>
  <c r="E241" i="1"/>
  <c r="F240" i="1"/>
  <c r="E240" i="1"/>
  <c r="F239" i="1"/>
  <c r="E239" i="1"/>
  <c r="F238" i="1"/>
  <c r="E238" i="1"/>
  <c r="F236" i="1"/>
  <c r="F235" i="1" s="1"/>
  <c r="E236" i="1"/>
  <c r="E235" i="1" s="1"/>
  <c r="F234" i="1"/>
  <c r="F233" i="1" s="1"/>
  <c r="E234" i="1"/>
  <c r="E233" i="1" s="1"/>
  <c r="F230" i="1"/>
  <c r="E230" i="1"/>
  <c r="F229" i="1"/>
  <c r="E229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6" i="1"/>
  <c r="F215" i="1" s="1"/>
  <c r="E216" i="1"/>
  <c r="E215" i="1" s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5" i="1"/>
  <c r="E195" i="1"/>
  <c r="F194" i="1"/>
  <c r="E194" i="1"/>
  <c r="F193" i="1"/>
  <c r="E193" i="1"/>
  <c r="F192" i="1"/>
  <c r="E192" i="1"/>
  <c r="F191" i="1"/>
  <c r="E191" i="1"/>
  <c r="F188" i="1"/>
  <c r="E188" i="1"/>
  <c r="F187" i="1"/>
  <c r="E187" i="1"/>
  <c r="F186" i="1"/>
  <c r="E186" i="1"/>
  <c r="F183" i="1"/>
  <c r="E183" i="1"/>
  <c r="F182" i="1"/>
  <c r="E182" i="1"/>
  <c r="F181" i="1"/>
  <c r="E181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0" i="1"/>
  <c r="F169" i="1" s="1"/>
  <c r="E170" i="1"/>
  <c r="E169" i="1" s="1"/>
  <c r="F168" i="1"/>
  <c r="E168" i="1"/>
  <c r="E167" i="1" s="1"/>
  <c r="F164" i="1"/>
  <c r="F163" i="1" s="1"/>
  <c r="E164" i="1"/>
  <c r="E163" i="1" s="1"/>
  <c r="F162" i="1"/>
  <c r="F161" i="1" s="1"/>
  <c r="E162" i="1"/>
  <c r="E161" i="1" s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3" i="1"/>
  <c r="E143" i="1"/>
  <c r="F142" i="1"/>
  <c r="E142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2" i="1"/>
  <c r="E132" i="1"/>
  <c r="F131" i="1"/>
  <c r="E131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19" i="1"/>
  <c r="E119" i="1"/>
  <c r="F118" i="1"/>
  <c r="E118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8" i="1"/>
  <c r="F107" i="1" s="1"/>
  <c r="E108" i="1"/>
  <c r="E107" i="1" s="1"/>
  <c r="F106" i="1"/>
  <c r="E106" i="1"/>
  <c r="F105" i="1"/>
  <c r="E105" i="1"/>
  <c r="F104" i="1"/>
  <c r="E104" i="1"/>
  <c r="F103" i="1"/>
  <c r="E103" i="1"/>
  <c r="F100" i="1"/>
  <c r="E100" i="1"/>
  <c r="F99" i="1"/>
  <c r="E99" i="1"/>
  <c r="F97" i="1"/>
  <c r="E97" i="1"/>
  <c r="F96" i="1"/>
  <c r="F95" i="1" s="1"/>
  <c r="E96" i="1"/>
  <c r="E95" i="1" s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5" i="1"/>
  <c r="E85" i="1"/>
  <c r="F84" i="1"/>
  <c r="E84" i="1"/>
  <c r="F83" i="1"/>
  <c r="E83" i="1"/>
  <c r="F81" i="1"/>
  <c r="E81" i="1"/>
  <c r="F80" i="1"/>
  <c r="E80" i="1"/>
  <c r="E79" i="1" s="1"/>
  <c r="F78" i="1"/>
  <c r="E78" i="1"/>
  <c r="F77" i="1"/>
  <c r="E77" i="1"/>
  <c r="F76" i="1"/>
  <c r="E76" i="1"/>
  <c r="F75" i="1"/>
  <c r="E75" i="1"/>
  <c r="F73" i="1"/>
  <c r="E73" i="1"/>
  <c r="F72" i="1"/>
  <c r="E72" i="1"/>
  <c r="F71" i="1"/>
  <c r="E71" i="1"/>
  <c r="F70" i="1"/>
  <c r="E70" i="1"/>
  <c r="F68" i="1"/>
  <c r="E68" i="1"/>
  <c r="F67" i="1"/>
  <c r="E67" i="1"/>
  <c r="F66" i="1"/>
  <c r="E66" i="1"/>
  <c r="F65" i="1"/>
  <c r="E65" i="1"/>
  <c r="F64" i="1"/>
  <c r="E64" i="1"/>
  <c r="F62" i="1"/>
  <c r="E62" i="1"/>
  <c r="F61" i="1"/>
  <c r="E61" i="1"/>
  <c r="F60" i="1"/>
  <c r="E60" i="1"/>
  <c r="F58" i="1"/>
  <c r="E58" i="1"/>
  <c r="F57" i="1"/>
  <c r="E57" i="1"/>
  <c r="F56" i="1"/>
  <c r="E56" i="1"/>
  <c r="F55" i="1"/>
  <c r="E55" i="1"/>
  <c r="F53" i="1"/>
  <c r="E53" i="1"/>
  <c r="F52" i="1"/>
  <c r="E52" i="1"/>
  <c r="F51" i="1"/>
  <c r="E51" i="1"/>
  <c r="F50" i="1"/>
  <c r="E50" i="1"/>
  <c r="F49" i="1"/>
  <c r="E49" i="1"/>
  <c r="F47" i="1"/>
  <c r="E47" i="1"/>
  <c r="F46" i="1"/>
  <c r="E46" i="1"/>
  <c r="F45" i="1"/>
  <c r="E45" i="1"/>
  <c r="F44" i="1"/>
  <c r="E44" i="1"/>
  <c r="F43" i="1"/>
  <c r="E43" i="1"/>
  <c r="F41" i="1"/>
  <c r="E41" i="1"/>
  <c r="F40" i="1"/>
  <c r="E40" i="1"/>
  <c r="F39" i="1"/>
  <c r="E39" i="1"/>
  <c r="F38" i="1"/>
  <c r="E38" i="1"/>
  <c r="F37" i="1"/>
  <c r="F36" i="1" s="1"/>
  <c r="E37" i="1"/>
  <c r="F34" i="1"/>
  <c r="E34" i="1"/>
  <c r="E33" i="1" s="1"/>
  <c r="F33" i="1"/>
  <c r="F32" i="1"/>
  <c r="E32" i="1"/>
  <c r="F31" i="1"/>
  <c r="E31" i="1"/>
  <c r="F30" i="1"/>
  <c r="E30" i="1"/>
  <c r="F29" i="1"/>
  <c r="E29" i="1"/>
  <c r="F27" i="1"/>
  <c r="E27" i="1"/>
  <c r="F26" i="1"/>
  <c r="E26" i="1"/>
  <c r="F25" i="1"/>
  <c r="E25" i="1"/>
  <c r="F24" i="1"/>
  <c r="E24" i="1"/>
  <c r="F23" i="1"/>
  <c r="E23" i="1"/>
  <c r="F21" i="1"/>
  <c r="E21" i="1"/>
  <c r="F20" i="1"/>
  <c r="E20" i="1"/>
  <c r="F19" i="1"/>
  <c r="E19" i="1"/>
  <c r="F18" i="1"/>
  <c r="E18" i="1"/>
  <c r="F17" i="1"/>
  <c r="E17" i="1"/>
  <c r="F15" i="1"/>
  <c r="E15" i="1"/>
  <c r="F14" i="1"/>
  <c r="E14" i="1"/>
  <c r="F13" i="1"/>
  <c r="E13" i="1"/>
  <c r="F12" i="1"/>
  <c r="F11" i="1" s="1"/>
  <c r="E12" i="1"/>
  <c r="F10" i="1"/>
  <c r="E10" i="1"/>
  <c r="F9" i="1"/>
  <c r="E9" i="1"/>
  <c r="F8" i="1"/>
  <c r="E8" i="1"/>
  <c r="B3" i="1"/>
  <c r="F7" i="1" l="1"/>
  <c r="F117" i="1"/>
  <c r="F144" i="1"/>
  <c r="F237" i="1"/>
  <c r="F120" i="1"/>
  <c r="E22" i="1"/>
  <c r="E28" i="1"/>
  <c r="F54" i="1"/>
  <c r="E130" i="1"/>
  <c r="E141" i="1"/>
  <c r="E152" i="1"/>
  <c r="E151" i="1" s="1"/>
  <c r="E102" i="1"/>
  <c r="F280" i="1"/>
  <c r="F279" i="1" s="1"/>
  <c r="E86" i="1"/>
  <c r="E98" i="1"/>
  <c r="F48" i="1"/>
  <c r="F42" i="1"/>
  <c r="E120" i="1"/>
  <c r="F180" i="1"/>
  <c r="E196" i="1"/>
  <c r="E54" i="1"/>
  <c r="E48" i="1" s="1"/>
  <c r="E69" i="1"/>
  <c r="F130" i="1"/>
  <c r="F185" i="1"/>
  <c r="F184" i="1" s="1"/>
  <c r="F69" i="1"/>
  <c r="F98" i="1"/>
  <c r="F228" i="1"/>
  <c r="F244" i="1"/>
  <c r="F79" i="1"/>
  <c r="F82" i="1"/>
  <c r="F109" i="1"/>
  <c r="E180" i="1"/>
  <c r="E280" i="1"/>
  <c r="E279" i="1" s="1"/>
  <c r="F102" i="1"/>
  <c r="F28" i="1"/>
  <c r="F63" i="1"/>
  <c r="E16" i="1"/>
  <c r="F16" i="1"/>
  <c r="E42" i="1"/>
  <c r="E63" i="1"/>
  <c r="E59" i="1" s="1"/>
  <c r="E185" i="1"/>
  <c r="E184" i="1" s="1"/>
  <c r="E228" i="1"/>
  <c r="E244" i="1"/>
  <c r="E270" i="1"/>
  <c r="E269" i="1" s="1"/>
  <c r="E82" i="1"/>
  <c r="E133" i="1"/>
  <c r="E171" i="1"/>
  <c r="E166" i="1" s="1"/>
  <c r="E218" i="1"/>
  <c r="E217" i="1" s="1"/>
  <c r="F190" i="1"/>
  <c r="E36" i="1"/>
  <c r="F74" i="1"/>
  <c r="F86" i="1"/>
  <c r="F218" i="1"/>
  <c r="F217" i="1" s="1"/>
  <c r="F22" i="1"/>
  <c r="F270" i="1"/>
  <c r="F269" i="1" s="1"/>
  <c r="E74" i="1"/>
  <c r="E109" i="1"/>
  <c r="F141" i="1"/>
  <c r="F152" i="1"/>
  <c r="F151" i="1" s="1"/>
  <c r="E237" i="1"/>
  <c r="E232" i="1" s="1"/>
  <c r="E250" i="1"/>
  <c r="E7" i="1"/>
  <c r="E144" i="1"/>
  <c r="E117" i="1"/>
  <c r="E11" i="1"/>
  <c r="E190" i="1"/>
  <c r="F250" i="1"/>
  <c r="F243" i="1" s="1"/>
  <c r="F171" i="1"/>
  <c r="F167" i="1"/>
  <c r="F133" i="1"/>
  <c r="F196" i="1"/>
  <c r="F232" i="1"/>
  <c r="F6" i="1" l="1"/>
  <c r="F101" i="1"/>
  <c r="F189" i="1"/>
  <c r="F59" i="1"/>
  <c r="F35" i="1" s="1"/>
  <c r="E101" i="1"/>
  <c r="F231" i="1"/>
  <c r="E129" i="1"/>
  <c r="F129" i="1"/>
  <c r="E189" i="1"/>
  <c r="E6" i="1"/>
  <c r="F166" i="1"/>
  <c r="F165" i="1" s="1"/>
  <c r="E35" i="1"/>
  <c r="E243" i="1"/>
  <c r="E231" i="1" s="1"/>
  <c r="E165" i="1" l="1"/>
  <c r="E283" i="1" s="1"/>
  <c r="F283" i="1"/>
</calcChain>
</file>

<file path=xl/sharedStrings.xml><?xml version="1.0" encoding="utf-8"?>
<sst xmlns="http://schemas.openxmlformats.org/spreadsheetml/2006/main" count="605" uniqueCount="511">
  <si>
    <t>INFORME DE EJECUCIÓN PRESUPUESTARIA DE EGRESOS</t>
  </si>
  <si>
    <t xml:space="preserve">TOTAL GENERAL ACUMULADO </t>
  </si>
  <si>
    <t>EN COLONES</t>
  </si>
  <si>
    <t>FILTRO</t>
  </si>
  <si>
    <t>CUENTA</t>
  </si>
  <si>
    <t>PARTIDA</t>
  </si>
  <si>
    <t>PRESUPUESTO TOTAL</t>
  </si>
  <si>
    <t>GASTO REAL ENERO</t>
  </si>
  <si>
    <t>GASTO ACUMULADO ENERO</t>
  </si>
  <si>
    <t>DIFERENCIA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</si>
  <si>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</si>
  <si>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</si>
  <si>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</si>
  <si>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</si>
  <si>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</si>
  <si>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</si>
  <si>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</si>
  <si>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</si>
  <si>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</si>
  <si>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</si>
  <si>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</si>
  <si>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</si>
  <si>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</si>
  <si>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</si>
  <si>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</si>
  <si>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</si>
  <si>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</si>
  <si>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</si>
  <si>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</si>
  <si>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</si>
  <si>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</si>
  <si>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</si>
  <si>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</si>
  <si>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</si>
  <si>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</si>
  <si>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</si>
  <si>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</si>
  <si>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</si>
  <si>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</si>
  <si>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</si>
  <si>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</si>
  <si>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</si>
  <si>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</si>
  <si>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</si>
  <si>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</si>
  <si>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</si>
  <si>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</si>
  <si>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</si>
  <si>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</si>
  <si>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</si>
  <si>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</si>
  <si>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</si>
  <si>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</si>
  <si>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</si>
  <si>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</si>
  <si>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</si>
  <si>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</si>
  <si>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</si>
  <si>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</si>
  <si>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</si>
  <si>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</si>
  <si>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</si>
  <si>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</si>
  <si>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</si>
  <si>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</si>
  <si>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</si>
  <si>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</si>
  <si>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</si>
  <si>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</si>
  <si>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</si>
  <si>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</si>
  <si>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</si>
  <si>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</si>
  <si>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</si>
  <si>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</si>
  <si>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</si>
  <si>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</si>
  <si>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</si>
  <si>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</si>
  <si>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</si>
  <si>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</si>
  <si>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</si>
  <si>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</si>
  <si>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</si>
  <si>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</si>
  <si>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</si>
  <si>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</si>
  <si>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</si>
  <si>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</si>
  <si>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</si>
  <si>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</si>
  <si>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</si>
  <si>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</si>
  <si>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</si>
  <si>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</si>
  <si>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</si>
  <si>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</si>
  <si>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</si>
  <si>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1.03.06.01</t>
  </si>
  <si>
    <t>1.03.06.02</t>
  </si>
  <si>
    <t>Comisiones por Servicios Bursátiles</t>
  </si>
  <si>
    <t>1.03.06.03</t>
  </si>
  <si>
    <t>Comisiones SINPE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</si>
  <si>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</si>
  <si>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</si>
  <si>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</si>
  <si>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</si>
  <si>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</si>
  <si>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</si>
  <si>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</si>
  <si>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</si>
  <si>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</si>
  <si>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</si>
  <si>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</si>
  <si>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</si>
  <si>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</si>
  <si>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</si>
  <si>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</si>
  <si>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</si>
  <si>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</si>
  <si>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</si>
  <si>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</si>
  <si>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</si>
  <si>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</si>
  <si>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</si>
  <si>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</si>
  <si>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</si>
  <si>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</si>
  <si>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</si>
  <si>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</si>
  <si>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</si>
  <si>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</si>
  <si>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</si>
  <si>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</si>
  <si>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</si>
  <si>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</si>
  <si>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</si>
  <si>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</si>
  <si>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</si>
  <si>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</si>
  <si>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</si>
  <si>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</si>
  <si>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</si>
  <si>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</si>
  <si>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</si>
  <si>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</si>
  <si>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</si>
  <si>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</si>
  <si>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</si>
  <si>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</si>
  <si>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</si>
  <si>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</si>
  <si>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</si>
  <si>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</si>
  <si>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</si>
  <si>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</si>
  <si>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</si>
  <si>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</si>
  <si>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</si>
  <si>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</si>
  <si>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</si>
  <si>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</si>
  <si>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</si>
  <si>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</si>
  <si>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</si>
  <si>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</si>
  <si>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</si>
  <si>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</si>
  <si>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</si>
  <si>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</si>
  <si>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</si>
  <si>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</si>
  <si>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</si>
  <si>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</si>
  <si>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</si>
  <si>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</si>
  <si>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</si>
  <si>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</si>
  <si>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</si>
  <si>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</si>
  <si>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</si>
  <si>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</si>
  <si>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</si>
  <si>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</si>
  <si>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</si>
  <si>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</si>
  <si>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</si>
  <si>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</si>
  <si>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</si>
  <si>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</si>
  <si>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</si>
  <si>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</si>
  <si>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</si>
  <si>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</si>
  <si>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</si>
  <si>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</si>
  <si>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</si>
  <si>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</si>
  <si>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</si>
  <si>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</si>
  <si>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</si>
  <si>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</si>
  <si>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</si>
  <si>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</si>
  <si>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</si>
  <si>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</si>
  <si>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</si>
  <si>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</si>
  <si>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</si>
  <si>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</si>
  <si>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</si>
  <si>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</si>
  <si>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</si>
  <si>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</si>
  <si>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</si>
  <si>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</si>
  <si>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</si>
  <si>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</si>
  <si>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</si>
  <si>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</si>
  <si>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</si>
  <si>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</si>
  <si>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</si>
  <si>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</si>
  <si>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</si>
  <si>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</si>
  <si>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</si>
  <si>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</si>
  <si>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</si>
  <si>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</si>
  <si>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</si>
  <si>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</si>
  <si>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</si>
  <si>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</si>
  <si>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</si>
  <si>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</si>
  <si>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</si>
  <si>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</si>
  <si>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</si>
  <si>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</si>
  <si>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</si>
  <si>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</si>
  <si>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</si>
  <si>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</si>
  <si>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</si>
  <si>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</si>
  <si>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</si>
  <si>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</si>
  <si>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</si>
  <si>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</si>
  <si>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</si>
  <si>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</si>
  <si>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</si>
  <si>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</si>
  <si>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</si>
  <si>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</si>
  <si>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</si>
  <si>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</si>
  <si>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</si>
  <si>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</si>
  <si>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</si>
  <si>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</si>
  <si>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</si>
  <si>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</si>
  <si>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</si>
  <si>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</si>
  <si>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</si>
  <si>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</si>
  <si>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</si>
  <si>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</si>
  <si>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</si>
  <si>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</si>
  <si>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</si>
  <si>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</si>
  <si>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</si>
  <si>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</si>
  <si>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</si>
  <si>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</si>
  <si>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</si>
  <si>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</si>
  <si>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</si>
  <si>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</si>
  <si>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</si>
  <si>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</si>
  <si>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</si>
  <si>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</si>
  <si>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</si>
  <si>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</si>
  <si>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</si>
  <si>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</si>
  <si>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</si>
  <si>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</si>
  <si>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</si>
  <si>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</si>
  <si>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</si>
  <si>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</si>
  <si>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</si>
  <si>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</si>
  <si>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</si>
  <si>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</si>
  <si>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</si>
  <si>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</si>
  <si>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</si>
  <si>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</si>
  <si>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</si>
  <si>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</si>
  <si>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</si>
  <si>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</si>
  <si>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</si>
  <si>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</si>
  <si>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</si>
  <si>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</si>
  <si>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</si>
  <si>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</si>
  <si>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</si>
  <si>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</si>
  <si>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</si>
  <si>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</si>
  <si>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</si>
  <si>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</si>
  <si>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</si>
  <si>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</si>
  <si>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</si>
  <si>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</si>
  <si>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</si>
  <si>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</si>
  <si>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</si>
  <si>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</si>
  <si>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</si>
  <si>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</si>
  <si>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</si>
  <si>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</si>
  <si>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</si>
  <si>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</si>
  <si>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</si>
  <si>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</si>
  <si>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</si>
  <si>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</si>
  <si>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</si>
  <si>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</si>
  <si>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</si>
  <si>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</si>
  <si>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</si>
  <si>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</si>
  <si>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</si>
  <si>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</si>
  <si>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</si>
  <si>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</si>
  <si>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</si>
  <si>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</si>
  <si>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</si>
  <si>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</si>
  <si>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</si>
  <si>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</si>
  <si>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</si>
  <si>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</si>
  <si>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</si>
  <si>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</si>
  <si>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 Alianza RL</t>
  </si>
  <si>
    <t>6.04.03.04</t>
  </si>
  <si>
    <t>Coope Servidores RL</t>
  </si>
  <si>
    <t>6.04.03.05</t>
  </si>
  <si>
    <t>Coopemex RL</t>
  </si>
  <si>
    <t>6.04.03.06</t>
  </si>
  <si>
    <t>Coope San Marcos RL</t>
  </si>
  <si>
    <t>6.04.03.07</t>
  </si>
  <si>
    <t>Coope Acosta RL</t>
  </si>
  <si>
    <t>6.04.03.08</t>
  </si>
  <si>
    <t>Coope Ande RL</t>
  </si>
  <si>
    <t>6.04.03.09</t>
  </si>
  <si>
    <t>Coope Una RL</t>
  </si>
  <si>
    <t>6.04.03.10</t>
  </si>
  <si>
    <t>Coope San Ramón</t>
  </si>
  <si>
    <t>6.04.03.11</t>
  </si>
  <si>
    <t>Coope Aserrí</t>
  </si>
  <si>
    <t>6.04.03.12</t>
  </si>
  <si>
    <t>Coope Caja</t>
  </si>
  <si>
    <t>6.04.03.13</t>
  </si>
  <si>
    <t>Coope Mep RL</t>
  </si>
  <si>
    <t>6.04.03.14</t>
  </si>
  <si>
    <t>Coope Orotina RL</t>
  </si>
  <si>
    <t>6.04.03.15</t>
  </si>
  <si>
    <t>Coope Esparta RL</t>
  </si>
  <si>
    <t>6.04.03.16</t>
  </si>
  <si>
    <t>Credecoop RL</t>
  </si>
  <si>
    <t>6.04.03.17</t>
  </si>
  <si>
    <t>Coope Judicial RL</t>
  </si>
  <si>
    <t>6.04.03.18</t>
  </si>
  <si>
    <t>Coope Grecia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</si>
  <si>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</si>
  <si>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</si>
  <si>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</si>
  <si>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</si>
  <si>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</si>
  <si>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</si>
  <si>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</si>
  <si>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</si>
  <si>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</si>
  <si>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</si>
  <si>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</si>
  <si>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</si>
  <si>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</si>
  <si>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</si>
  <si>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</si>
  <si>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</si>
  <si>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</si>
  <si>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</si>
  <si>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</si>
  <si>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</si>
  <si>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</si>
  <si>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</si>
  <si>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</si>
  <si>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</si>
  <si>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</si>
  <si>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</si>
  <si>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</si>
  <si>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</si>
  <si>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</si>
  <si>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</si>
  <si>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</si>
  <si>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</si>
  <si>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</si>
  <si>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</si>
  <si>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</si>
  <si>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</si>
  <si>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</si>
  <si>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</si>
  <si>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</si>
  <si>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</si>
  <si>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</si>
  <si>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</si>
  <si>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</si>
  <si>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</si>
  <si>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</si>
  <si>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</si>
  <si>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</si>
  <si>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</si>
  <si>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</si>
  <si>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</si>
  <si>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</si>
  <si>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</si>
  <si>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</si>
  <si>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</si>
  <si>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</si>
  <si>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</si>
  <si>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</si>
  <si>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</si>
  <si>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</si>
  <si>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</si>
  <si>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</si>
  <si>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</si>
  <si>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</si>
  <si>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</si>
  <si>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</si>
  <si>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</si>
  <si>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</si>
  <si>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</si>
  <si>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</si>
  <si>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</si>
  <si>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</si>
  <si>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</si>
  <si>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</si>
  <si>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</si>
  <si>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</si>
  <si>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</si>
  <si>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</si>
  <si>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7.03.03.18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</si>
  <si>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</si>
  <si>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</si>
  <si>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</si>
  <si>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</si>
  <si>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</si>
  <si>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</si>
  <si>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</si>
  <si>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</si>
  <si>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</si>
  <si>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</si>
  <si>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</si>
  <si>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</si>
  <si>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</si>
  <si>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</si>
  <si>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</si>
  <si>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</si>
  <si>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</si>
  <si>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</si>
  <si>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</si>
  <si>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PRESUPUESTO ORDINARIO 2023</t>
  </si>
  <si>
    <t>INFORME DE EJECUCIÓN PRESUPUESTARIA DE INGRESOS</t>
  </si>
  <si>
    <t>CÓDIGO</t>
  </si>
  <si>
    <t>PARTIDAS</t>
  </si>
  <si>
    <t>INGRESO REAL  ENERO</t>
  </si>
  <si>
    <t>INGRESO ACUMULADO ENERO</t>
  </si>
  <si>
    <t>1</t>
  </si>
  <si>
    <t>00</t>
  </si>
  <si>
    <t>0</t>
  </si>
  <si>
    <t>000</t>
  </si>
  <si>
    <t>3</t>
  </si>
  <si>
    <t>VENTA DE BIENES</t>
  </si>
  <si>
    <t>2</t>
  </si>
  <si>
    <t>01</t>
  </si>
  <si>
    <t>INTERESES SOBRE TÍTULOS VALORES</t>
  </si>
  <si>
    <t>02</t>
  </si>
  <si>
    <t>INTERESES Y COMISIONES SOBRE PRÉSTAMOS</t>
  </si>
  <si>
    <t>9</t>
  </si>
  <si>
    <t>OTROS INGRESOS NO TRIBUTARIOS</t>
  </si>
  <si>
    <t>4</t>
  </si>
  <si>
    <t>TRANSFERENCIAS CORRIENTES DEL SECTOR PÚBLICO</t>
  </si>
  <si>
    <t>TRANSFERENCIAS DE CAPITAL DEL SECTOR PÚBLICO</t>
  </si>
  <si>
    <t>TRANSFERENCIAS DE CAPITAL DEL SECTOR PRIVADO</t>
  </si>
  <si>
    <t>RECURSOS DE VIGENCIAS ANTERIORES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</si>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</sst>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_(* #,##0.00_);_(* \(#,##0.00\);_(* &quot;-&quot;??_);_(@_)"/>
    <numFmt numFmtId="166" formatCode="#,##0.0"/>
  </numFmts>
  <fonts count="11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  <font>
      <sz val="10"/>
      <color rgb="FF40404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9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3" fillId="0" borderId="0" xfId="0" applyNumberFormat="1" applyFont="1" applyAlignment="1">
      <alignment vertical="center"/>
    </xf>
    <xf numFmtId="165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9" fontId="4" fillId="0" borderId="8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49" fontId="3" fillId="0" borderId="8" xfId="0" quotePrefix="1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 wrapText="1" shrinkToFit="1"/>
    </xf>
    <xf numFmtId="49" fontId="4" fillId="0" borderId="8" xfId="0" quotePrefix="1" applyNumberFormat="1" applyFont="1" applyBorder="1" applyAlignment="1">
      <alignment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justify" vertical="center" wrapText="1" shrinkToFit="1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165" fontId="4" fillId="0" borderId="0" xfId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4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6" xfId="0" quotePrefix="1" applyFont="1" applyBorder="1" applyAlignment="1">
      <alignment horizontal="left" vertical="center"/>
    </xf>
    <xf numFmtId="49" fontId="3" fillId="0" borderId="7" xfId="0" applyNumberFormat="1" applyFont="1" applyBorder="1" applyAlignment="1">
      <alignment vertical="center"/>
    </xf>
    <xf numFmtId="0" fontId="3" fillId="0" borderId="11" xfId="0" applyFont="1" applyBorder="1" applyAlignment="1">
      <alignment horizontal="justify" vertical="center" wrapText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1" fontId="4" fillId="0" borderId="6" xfId="0" applyNumberFormat="1" applyFont="1" applyBorder="1" applyAlignment="1">
      <alignment horizontal="justify" vertical="center"/>
    </xf>
    <xf numFmtId="49" fontId="3" fillId="0" borderId="0" xfId="0" applyNumberFormat="1" applyFont="1" applyAlignment="1">
      <alignment vertical="center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left"/>
    </xf>
    <xf numFmtId="4" fontId="7" fillId="0" borderId="0" xfId="3" applyNumberFormat="1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49" fontId="8" fillId="0" borderId="6" xfId="2" applyNumberFormat="1" applyFont="1" applyBorder="1" applyAlignment="1">
      <alignment horizontal="center" vertical="center"/>
    </xf>
    <xf numFmtId="49" fontId="8" fillId="0" borderId="12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7" fillId="0" borderId="0" xfId="3" applyFont="1" applyAlignment="1">
      <alignment vertical="center"/>
    </xf>
    <xf numFmtId="49" fontId="8" fillId="0" borderId="5" xfId="2" applyNumberFormat="1" applyFont="1" applyBorder="1" applyAlignment="1">
      <alignment horizontal="center" vertical="center"/>
    </xf>
    <xf numFmtId="4" fontId="8" fillId="0" borderId="3" xfId="2" applyNumberFormat="1" applyFont="1" applyBorder="1" applyAlignment="1">
      <alignment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0" borderId="3" xfId="2" quotePrefix="1" applyFont="1" applyBorder="1" applyAlignment="1">
      <alignment horizontal="left" vertical="center"/>
    </xf>
    <xf numFmtId="0" fontId="8" fillId="0" borderId="3" xfId="2" quotePrefix="1" applyFont="1" applyBorder="1" applyAlignment="1">
      <alignment horizontal="justify" vertical="center"/>
    </xf>
    <xf numFmtId="49" fontId="4" fillId="0" borderId="5" xfId="2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" fontId="8" fillId="0" borderId="3" xfId="2" applyNumberFormat="1" applyFont="1" applyBorder="1" applyAlignment="1" applyProtection="1">
      <alignment horizontal="right" vertical="center"/>
      <protection locked="0"/>
    </xf>
    <xf numFmtId="0" fontId="7" fillId="0" borderId="5" xfId="3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7" fillId="0" borderId="0" xfId="3" applyFont="1" applyAlignment="1" applyProtection="1">
      <alignment horizontal="center" vertical="center"/>
      <protection locked="0"/>
    </xf>
    <xf numFmtId="164" fontId="10" fillId="0" borderId="0" xfId="4" applyFont="1"/>
    <xf numFmtId="4" fontId="3" fillId="0" borderId="9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4" fontId="8" fillId="0" borderId="3" xfId="3" applyNumberFormat="1" applyFont="1" applyBorder="1" applyAlignment="1">
      <alignment horizontal="center" vertical="center" wrapText="1"/>
    </xf>
    <xf numFmtId="0" fontId="8" fillId="0" borderId="3" xfId="2" applyFont="1" applyBorder="1" applyAlignment="1" applyProtection="1">
      <alignment horizontal="center" vertical="center"/>
      <protection locked="0"/>
    </xf>
  </cellXfs>
  <cellStyles count="5">
    <cellStyle name="Millares" xfId="1" builtinId="3"/>
    <cellStyle name="Millares 2" xfId="4" xr:uid="{2FA031FD-689D-4CE9-80FF-37A02A95EFE0}"/>
    <cellStyle name="Normal" xfId="0" builtinId="0"/>
    <cellStyle name="Normal 2" xfId="3" xr:uid="{B657F5AE-EC86-4492-BAB2-CF5CA93AFDBC}"/>
    <cellStyle name="Normal_LIQING96" xfId="2" xr:uid="{1B17F37A-EC12-4F97-9D89-7DA53F8F8023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ill>
        <patternFill patternType="solid">
          <fgColor rgb="FF99CCFF"/>
          <bgColor rgb="FF000000"/>
        </patternFill>
      </fill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1" xr9:uid="{EF82C34E-0057-487E-9089-1FFFCDEA2B4A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G:\Inf_inst_Unidad\Dpto.%20Financiero%20Contable\PRESUPUESTO\Informes%20de%20%20Ejecucion%20Presupuestaria\Informes%20de%20Ejecucion%20Presupuestaria%202023\01-Enero\01.Informes%20de%20Ejecucion%20Enero%202023\02.Ejecucion%20Ingresos%20Enero%202023.xlsx" TargetMode="External"/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3\01-Enero\01.Informes%20de%20Ejecucion%20Enero%202023\02.Ejecucion%20Ingresos%20Enero%202023.xlsx?6829F81E" TargetMode="External"/><Relationship Id="rId1" Type="http://schemas.openxmlformats.org/officeDocument/2006/relationships/externalLinkPath" Target="file:///\\6829F81E\02.Ejecucion%20Ingresos%20Enero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f_inst_Unidad\Dpto.%20Financiero%20Contable\PRESUPUESTO\Informes%20de%20%20Ejecucion%20Presupuestaria\Informes%20de%20Ejecucion%20Presupuestaria%202023\01-Enero\01.Informes%20de%20Ejecucion%20Enero%202023\01.Ejecucion%20Egresos%20Enero%202023.xlsx" TargetMode="External"/><Relationship Id="rId1" Type="http://schemas.openxmlformats.org/officeDocument/2006/relationships/externalLinkPath" Target="file:///G:\Inf_inst_Unidad\Dpto.%20Financiero%20Contable\PRESUPUESTO\Informes%20de%20%20Ejecucion%20Presupuestaria\Informes%20de%20Ejecucion%20Presupuestaria%202023\01-Enero\01.Informes%20de%20Ejecucion%20Enero%202023\01.Ejecucion%20Egresos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ice"/>
      <sheetName val="Presu Ingresos Egresos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>
        <row r="14">
          <cell r="T14">
            <v>0</v>
          </cell>
        </row>
      </sheetData>
      <sheetData sheetId="2" refreshError="1"/>
      <sheetData sheetId="3" refreshError="1"/>
      <sheetData sheetId="4" refreshError="1"/>
      <sheetData sheetId="5">
        <row r="3">
          <cell r="B3" t="str">
            <v>DEL 1 DE ENERO AL 31 DE ENERO DEL 2023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Presupuesto 2023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128450818.92</v>
          </cell>
        </row>
        <row r="9">
          <cell r="C9">
            <v>10192598.880000001</v>
          </cell>
        </row>
        <row r="10">
          <cell r="C10">
            <v>2738448.25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7">
          <cell r="C17">
            <v>41637374.650000006</v>
          </cell>
        </row>
        <row r="18">
          <cell r="C18">
            <v>10943269.689999999</v>
          </cell>
        </row>
        <row r="19">
          <cell r="C19">
            <v>0</v>
          </cell>
        </row>
        <row r="20">
          <cell r="C20">
            <v>182362567.36999997</v>
          </cell>
        </row>
        <row r="21">
          <cell r="C21">
            <v>0</v>
          </cell>
        </row>
        <row r="23">
          <cell r="C23">
            <v>18211920.809999999</v>
          </cell>
        </row>
        <row r="24">
          <cell r="C24">
            <v>984429.33</v>
          </cell>
        </row>
        <row r="25">
          <cell r="C25">
            <v>2953285.5</v>
          </cell>
        </row>
        <row r="26">
          <cell r="C26">
            <v>9844281.9900000002</v>
          </cell>
        </row>
        <row r="27">
          <cell r="C27">
            <v>984429.33</v>
          </cell>
        </row>
        <row r="29">
          <cell r="C29">
            <v>10336496.08</v>
          </cell>
        </row>
        <row r="30">
          <cell r="C30">
            <v>5906569.6400000006</v>
          </cell>
        </row>
        <row r="31">
          <cell r="C31">
            <v>2953285.5</v>
          </cell>
        </row>
        <row r="32">
          <cell r="C32">
            <v>18942827.149999999</v>
          </cell>
        </row>
        <row r="34">
          <cell r="C34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>
            <v>297443</v>
          </cell>
        </row>
        <row r="44">
          <cell r="C44">
            <v>2392995</v>
          </cell>
        </row>
        <row r="45">
          <cell r="C45">
            <v>0</v>
          </cell>
        </row>
        <row r="46">
          <cell r="C46">
            <v>3057112.37</v>
          </cell>
        </row>
        <row r="47">
          <cell r="C47">
            <v>60577.32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5">
          <cell r="C55">
            <v>1717728</v>
          </cell>
        </row>
        <row r="56">
          <cell r="C56">
            <v>0</v>
          </cell>
        </row>
        <row r="57">
          <cell r="C57">
            <v>91460</v>
          </cell>
        </row>
        <row r="58">
          <cell r="C58">
            <v>1559239.54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420360</v>
          </cell>
        </row>
        <row r="67">
          <cell r="C67">
            <v>0</v>
          </cell>
        </row>
        <row r="68">
          <cell r="C68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80">
          <cell r="C80">
            <v>0</v>
          </cell>
        </row>
        <row r="81">
          <cell r="C81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6">
          <cell r="C96">
            <v>347635.68</v>
          </cell>
        </row>
        <row r="97">
          <cell r="C97">
            <v>0</v>
          </cell>
        </row>
        <row r="99">
          <cell r="C99">
            <v>0</v>
          </cell>
        </row>
        <row r="100">
          <cell r="C100">
            <v>6508.8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8">
          <cell r="C108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3096.45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8">
          <cell r="C118">
            <v>0</v>
          </cell>
        </row>
        <row r="119">
          <cell r="C119">
            <v>0</v>
          </cell>
        </row>
        <row r="121">
          <cell r="C121">
            <v>62156.270000000004</v>
          </cell>
        </row>
        <row r="122">
          <cell r="C122">
            <v>0</v>
          </cell>
        </row>
        <row r="123">
          <cell r="C123">
            <v>236514.8</v>
          </cell>
        </row>
        <row r="124">
          <cell r="C124">
            <v>0</v>
          </cell>
        </row>
        <row r="125">
          <cell r="C125">
            <v>152601.71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31">
          <cell r="C131">
            <v>106270287.5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2">
          <cell r="C162">
            <v>0</v>
          </cell>
        </row>
        <row r="164">
          <cell r="C164">
            <v>0</v>
          </cell>
        </row>
        <row r="168">
          <cell r="C168">
            <v>0</v>
          </cell>
        </row>
        <row r="170">
          <cell r="C170">
            <v>0</v>
          </cell>
        </row>
        <row r="172">
          <cell r="C172">
            <v>0</v>
          </cell>
        </row>
        <row r="173">
          <cell r="C173">
            <v>1195907.68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2466618.5699999998</v>
          </cell>
        </row>
        <row r="177">
          <cell r="C177">
            <v>0</v>
          </cell>
        </row>
        <row r="178">
          <cell r="C178">
            <v>323259.09999999998</v>
          </cell>
        </row>
        <row r="179">
          <cell r="C179">
            <v>265177.68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1813323.19</v>
          </cell>
        </row>
        <row r="191">
          <cell r="C191">
            <v>2029621.42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1339411.6000000001</v>
          </cell>
        </row>
        <row r="197">
          <cell r="C197">
            <v>0</v>
          </cell>
        </row>
        <row r="198">
          <cell r="C198">
            <v>11580433.52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770321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5193618.4400000004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945990.8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2897199.25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6">
          <cell r="C216">
            <v>0</v>
          </cell>
        </row>
        <row r="219">
          <cell r="C219">
            <v>9736738.1600000001</v>
          </cell>
        </row>
        <row r="220">
          <cell r="C220">
            <v>26561558.59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189749.6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9">
          <cell r="C229">
            <v>0</v>
          </cell>
        </row>
        <row r="230">
          <cell r="C230">
            <v>0</v>
          </cell>
        </row>
        <row r="234">
          <cell r="C234">
            <v>0</v>
          </cell>
        </row>
        <row r="236">
          <cell r="C236">
            <v>0</v>
          </cell>
        </row>
        <row r="238">
          <cell r="C238">
            <v>0</v>
          </cell>
        </row>
        <row r="239">
          <cell r="C239">
            <v>87344000</v>
          </cell>
        </row>
        <row r="240">
          <cell r="C240">
            <v>36823000</v>
          </cell>
        </row>
        <row r="241">
          <cell r="C241">
            <v>20368705.66</v>
          </cell>
        </row>
        <row r="242">
          <cell r="C242">
            <v>258042313.34999999</v>
          </cell>
        </row>
        <row r="245">
          <cell r="C245">
            <v>67559000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84650000</v>
          </cell>
        </row>
        <row r="251">
          <cell r="C251">
            <v>282118919.73000002</v>
          </cell>
        </row>
        <row r="252">
          <cell r="C252">
            <v>762020425.73000002</v>
          </cell>
        </row>
        <row r="253">
          <cell r="C253">
            <v>114535188.59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50606000</v>
          </cell>
        </row>
        <row r="257">
          <cell r="C257">
            <v>0</v>
          </cell>
        </row>
        <row r="258">
          <cell r="C258">
            <v>173738000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33716000</v>
          </cell>
        </row>
        <row r="263">
          <cell r="C263">
            <v>8480000</v>
          </cell>
        </row>
        <row r="264">
          <cell r="C264">
            <v>0</v>
          </cell>
        </row>
        <row r="265">
          <cell r="C265">
            <v>99418000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71">
          <cell r="C271">
            <v>1102601231.3199999</v>
          </cell>
        </row>
        <row r="272">
          <cell r="C272">
            <v>1217572225.6500001</v>
          </cell>
        </row>
        <row r="273">
          <cell r="C273">
            <v>0</v>
          </cell>
        </row>
        <row r="274">
          <cell r="C274">
            <v>376472349.88999999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81">
          <cell r="C281">
            <v>0</v>
          </cell>
        </row>
        <row r="282">
          <cell r="C282">
            <v>0</v>
          </cell>
        </row>
      </sheetData>
      <sheetData sheetId="7">
        <row r="3">
          <cell r="A3" t="str">
            <v>DEL 01 DE ENERO AL 31 DE ENERO 2023</v>
          </cell>
        </row>
        <row r="8">
          <cell r="F8">
            <v>29566503.240000002</v>
          </cell>
        </row>
        <row r="9">
          <cell r="F9">
            <v>10192598.880000001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7764935.1799999997</v>
          </cell>
        </row>
        <row r="18">
          <cell r="F18">
            <v>938694.64</v>
          </cell>
        </row>
        <row r="19">
          <cell r="F19">
            <v>0</v>
          </cell>
        </row>
        <row r="20">
          <cell r="F20">
            <v>34100523.449999996</v>
          </cell>
        </row>
        <row r="21">
          <cell r="F21">
            <v>0</v>
          </cell>
        </row>
        <row r="23">
          <cell r="F23">
            <v>4251778.58</v>
          </cell>
        </row>
        <row r="24">
          <cell r="F24">
            <v>229826.08999999997</v>
          </cell>
        </row>
        <row r="25">
          <cell r="F25">
            <v>689477.79</v>
          </cell>
        </row>
        <row r="26">
          <cell r="F26">
            <v>2298258.7799999998</v>
          </cell>
        </row>
        <row r="27">
          <cell r="F27">
            <v>229826.08999999997</v>
          </cell>
        </row>
        <row r="29">
          <cell r="F29">
            <v>2413171.7000000002</v>
          </cell>
        </row>
        <row r="30">
          <cell r="F30">
            <v>1378955.28</v>
          </cell>
        </row>
        <row r="31">
          <cell r="F31">
            <v>689477.79</v>
          </cell>
        </row>
        <row r="32">
          <cell r="F32">
            <v>4385608.72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420360</v>
          </cell>
        </row>
        <row r="67">
          <cell r="F67">
            <v>0</v>
          </cell>
        </row>
        <row r="68">
          <cell r="F68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99">
          <cell r="F99">
            <v>0</v>
          </cell>
        </row>
        <row r="100">
          <cell r="F100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8">
          <cell r="F108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0</v>
          </cell>
        </row>
        <row r="119">
          <cell r="F119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28479.65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31">
          <cell r="F131">
            <v>0</v>
          </cell>
        </row>
        <row r="132">
          <cell r="F132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2">
          <cell r="F162">
            <v>0</v>
          </cell>
        </row>
        <row r="164">
          <cell r="F164">
            <v>0</v>
          </cell>
        </row>
        <row r="168">
          <cell r="F168">
            <v>0</v>
          </cell>
        </row>
        <row r="170">
          <cell r="F170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6">
          <cell r="F216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9">
          <cell r="F229">
            <v>0</v>
          </cell>
        </row>
        <row r="230">
          <cell r="F230">
            <v>0</v>
          </cell>
        </row>
        <row r="234">
          <cell r="F234">
            <v>0</v>
          </cell>
        </row>
        <row r="236">
          <cell r="F236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8">
        <row r="8">
          <cell r="F8">
            <v>34540460.620000005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10696538.270000001</v>
          </cell>
        </row>
        <row r="18">
          <cell r="F18">
            <v>1889764.28</v>
          </cell>
        </row>
        <row r="19">
          <cell r="F19">
            <v>0</v>
          </cell>
        </row>
        <row r="20">
          <cell r="F20">
            <v>51381163.689999998</v>
          </cell>
        </row>
        <row r="21">
          <cell r="F21">
            <v>0</v>
          </cell>
        </row>
        <row r="23">
          <cell r="F23">
            <v>4470553.6099999994</v>
          </cell>
        </row>
        <row r="24">
          <cell r="F24">
            <v>237422.41999999998</v>
          </cell>
        </row>
        <row r="25">
          <cell r="F25">
            <v>724954.91999999993</v>
          </cell>
        </row>
        <row r="26">
          <cell r="F26">
            <v>2416515.62</v>
          </cell>
        </row>
        <row r="27">
          <cell r="F27">
            <v>241651.86</v>
          </cell>
        </row>
        <row r="29">
          <cell r="F29">
            <v>2537341.38</v>
          </cell>
        </row>
        <row r="30">
          <cell r="F30">
            <v>1449909.54</v>
          </cell>
        </row>
        <row r="31">
          <cell r="F31">
            <v>724954.91999999993</v>
          </cell>
        </row>
        <row r="32">
          <cell r="F32">
            <v>4622191.51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1698997</v>
          </cell>
        </row>
        <row r="56">
          <cell r="F56">
            <v>0</v>
          </cell>
        </row>
        <row r="57">
          <cell r="F57">
            <v>91460</v>
          </cell>
        </row>
        <row r="58">
          <cell r="F58">
            <v>339824.9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99">
          <cell r="F99">
            <v>0</v>
          </cell>
        </row>
        <row r="100">
          <cell r="F100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8">
          <cell r="F108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0</v>
          </cell>
        </row>
        <row r="119">
          <cell r="F119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6977.05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31">
          <cell r="F131">
            <v>106270287.5</v>
          </cell>
        </row>
        <row r="132">
          <cell r="F132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2">
          <cell r="F162">
            <v>0</v>
          </cell>
        </row>
        <row r="164">
          <cell r="F164">
            <v>0</v>
          </cell>
        </row>
        <row r="168">
          <cell r="F168">
            <v>0</v>
          </cell>
        </row>
        <row r="170">
          <cell r="F170">
            <v>0</v>
          </cell>
        </row>
        <row r="172">
          <cell r="F172">
            <v>0</v>
          </cell>
        </row>
        <row r="173">
          <cell r="F173">
            <v>1195907.68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2466618.5699999998</v>
          </cell>
        </row>
        <row r="177">
          <cell r="F177">
            <v>0</v>
          </cell>
        </row>
        <row r="178">
          <cell r="F178">
            <v>323259.09999999998</v>
          </cell>
        </row>
        <row r="179">
          <cell r="F179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91">
          <cell r="F191">
            <v>2029621.42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1339411.6000000001</v>
          </cell>
        </row>
        <row r="197">
          <cell r="F197">
            <v>0</v>
          </cell>
        </row>
        <row r="198">
          <cell r="F198">
            <v>11580433.52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770321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5193618.4400000004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945990.8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2897199.25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6">
          <cell r="F216">
            <v>0</v>
          </cell>
        </row>
        <row r="219">
          <cell r="F219">
            <v>9736738.1600000001</v>
          </cell>
        </row>
        <row r="220">
          <cell r="F220">
            <v>26561558.59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189749.6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9">
          <cell r="F229">
            <v>0</v>
          </cell>
        </row>
        <row r="230">
          <cell r="F230">
            <v>0</v>
          </cell>
        </row>
        <row r="234">
          <cell r="F234">
            <v>0</v>
          </cell>
        </row>
        <row r="236">
          <cell r="F236">
            <v>0</v>
          </cell>
        </row>
        <row r="238">
          <cell r="F238">
            <v>0</v>
          </cell>
        </row>
        <row r="239">
          <cell r="F239">
            <v>87344000</v>
          </cell>
        </row>
        <row r="240">
          <cell r="F240">
            <v>36823000</v>
          </cell>
        </row>
        <row r="241">
          <cell r="F241">
            <v>20368705.66</v>
          </cell>
        </row>
        <row r="242">
          <cell r="F242">
            <v>258042313.34999999</v>
          </cell>
        </row>
        <row r="245">
          <cell r="F245">
            <v>67559000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84650000</v>
          </cell>
        </row>
        <row r="251">
          <cell r="F251">
            <v>282118919.73000002</v>
          </cell>
        </row>
        <row r="252">
          <cell r="F252">
            <v>762020425.73000002</v>
          </cell>
        </row>
        <row r="253">
          <cell r="F253">
            <v>114535188.59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50606000</v>
          </cell>
        </row>
        <row r="257">
          <cell r="F257">
            <v>0</v>
          </cell>
        </row>
        <row r="258">
          <cell r="F258">
            <v>173738000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33716000</v>
          </cell>
        </row>
        <row r="263">
          <cell r="F263">
            <v>8480000</v>
          </cell>
        </row>
        <row r="264">
          <cell r="F264">
            <v>0</v>
          </cell>
        </row>
        <row r="265">
          <cell r="F265">
            <v>99418000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71">
          <cell r="F271">
            <v>1102601231.3199999</v>
          </cell>
        </row>
        <row r="272">
          <cell r="F272">
            <v>1217572225.6500001</v>
          </cell>
        </row>
        <row r="273">
          <cell r="F273">
            <v>0</v>
          </cell>
        </row>
        <row r="274">
          <cell r="F274">
            <v>376472349.88999999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9">
        <row r="8">
          <cell r="F8">
            <v>44202170.109999999</v>
          </cell>
        </row>
        <row r="9">
          <cell r="F9">
            <v>0</v>
          </cell>
        </row>
        <row r="10">
          <cell r="F10">
            <v>2738448.25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15833101.840000002</v>
          </cell>
        </row>
        <row r="18">
          <cell r="F18">
            <v>3110837.6999999997</v>
          </cell>
        </row>
        <row r="19">
          <cell r="F19">
            <v>0</v>
          </cell>
        </row>
        <row r="20">
          <cell r="F20">
            <v>61311517.949999996</v>
          </cell>
        </row>
        <row r="21">
          <cell r="F21">
            <v>0</v>
          </cell>
        </row>
        <row r="23">
          <cell r="F23">
            <v>6139318.6799999988</v>
          </cell>
        </row>
        <row r="24">
          <cell r="F24">
            <v>336084.94</v>
          </cell>
        </row>
        <row r="25">
          <cell r="F25">
            <v>995565.57</v>
          </cell>
        </row>
        <row r="26">
          <cell r="F26">
            <v>3318550.79</v>
          </cell>
        </row>
        <row r="27">
          <cell r="F27">
            <v>331855.5</v>
          </cell>
        </row>
        <row r="29">
          <cell r="F29">
            <v>3484478.32</v>
          </cell>
        </row>
        <row r="30">
          <cell r="F30">
            <v>1991130.62</v>
          </cell>
        </row>
        <row r="31">
          <cell r="F31">
            <v>995565.57</v>
          </cell>
        </row>
        <row r="32">
          <cell r="F32">
            <v>6441920.9100000001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297443</v>
          </cell>
        </row>
        <row r="44">
          <cell r="F44">
            <v>2392995</v>
          </cell>
        </row>
        <row r="45">
          <cell r="F45">
            <v>0</v>
          </cell>
        </row>
        <row r="46">
          <cell r="F46">
            <v>3057112.37</v>
          </cell>
        </row>
        <row r="47">
          <cell r="F47">
            <v>60577.32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18731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1219414.6399999999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347635.68</v>
          </cell>
        </row>
        <row r="97">
          <cell r="F97">
            <v>0</v>
          </cell>
        </row>
        <row r="99">
          <cell r="F99">
            <v>0</v>
          </cell>
        </row>
        <row r="100">
          <cell r="F100">
            <v>6508.8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8">
          <cell r="F108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3096.45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0</v>
          </cell>
        </row>
        <row r="119">
          <cell r="F119">
            <v>0</v>
          </cell>
        </row>
        <row r="121">
          <cell r="F121">
            <v>62156.270000000004</v>
          </cell>
        </row>
        <row r="122">
          <cell r="F122">
            <v>0</v>
          </cell>
        </row>
        <row r="123">
          <cell r="F123">
            <v>201058.09999999998</v>
          </cell>
        </row>
        <row r="124">
          <cell r="F124">
            <v>0</v>
          </cell>
        </row>
        <row r="125">
          <cell r="F125">
            <v>152601.71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31">
          <cell r="F131">
            <v>0</v>
          </cell>
        </row>
        <row r="132">
          <cell r="F132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2">
          <cell r="F162">
            <v>0</v>
          </cell>
        </row>
        <row r="164">
          <cell r="F164">
            <v>0</v>
          </cell>
        </row>
        <row r="168">
          <cell r="F168">
            <v>0</v>
          </cell>
        </row>
        <row r="170">
          <cell r="F170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265177.68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1813323.19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6">
          <cell r="F216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9">
          <cell r="F229">
            <v>0</v>
          </cell>
        </row>
        <row r="230">
          <cell r="F230">
            <v>0</v>
          </cell>
        </row>
        <row r="234">
          <cell r="F234">
            <v>0</v>
          </cell>
        </row>
        <row r="236">
          <cell r="F236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10">
        <row r="8">
          <cell r="F8">
            <v>20141684.949999999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7342799.3600000003</v>
          </cell>
        </row>
        <row r="18">
          <cell r="F18">
            <v>5003973.07</v>
          </cell>
        </row>
        <row r="19">
          <cell r="F19">
            <v>0</v>
          </cell>
        </row>
        <row r="20">
          <cell r="F20">
            <v>35569362.280000001</v>
          </cell>
        </row>
        <row r="21">
          <cell r="F21">
            <v>0</v>
          </cell>
        </row>
        <row r="23">
          <cell r="F23">
            <v>3350269.94</v>
          </cell>
        </row>
        <row r="24">
          <cell r="F24">
            <v>181095.88</v>
          </cell>
        </row>
        <row r="25">
          <cell r="F25">
            <v>543287.22</v>
          </cell>
        </row>
        <row r="26">
          <cell r="F26">
            <v>1810956.7999999998</v>
          </cell>
        </row>
        <row r="27">
          <cell r="F27">
            <v>181095.88</v>
          </cell>
        </row>
        <row r="29">
          <cell r="F29">
            <v>1901504.6799999997</v>
          </cell>
        </row>
        <row r="30">
          <cell r="F30">
            <v>1086574.2</v>
          </cell>
        </row>
        <row r="31">
          <cell r="F31">
            <v>543287.22</v>
          </cell>
        </row>
        <row r="32">
          <cell r="F32">
            <v>3493106.01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99">
          <cell r="F99">
            <v>0</v>
          </cell>
        </row>
        <row r="100">
          <cell r="F100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8">
          <cell r="F108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0</v>
          </cell>
        </row>
        <row r="119">
          <cell r="F119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31">
          <cell r="F131">
            <v>0</v>
          </cell>
        </row>
        <row r="132">
          <cell r="F132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2">
          <cell r="F162">
            <v>0</v>
          </cell>
        </row>
        <row r="164">
          <cell r="F164">
            <v>0</v>
          </cell>
        </row>
        <row r="168">
          <cell r="F168">
            <v>0</v>
          </cell>
        </row>
        <row r="170">
          <cell r="F170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6">
          <cell r="F216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9">
          <cell r="F229">
            <v>0</v>
          </cell>
        </row>
        <row r="230">
          <cell r="F230">
            <v>0</v>
          </cell>
        </row>
        <row r="234">
          <cell r="F234">
            <v>0</v>
          </cell>
        </row>
        <row r="236">
          <cell r="F236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87951E-B81F-46DA-AD6A-DB2EB9FDAF79}" name="Tabla7" displayName="Tabla7" ref="A5:F283" totalsRowShown="0" headerRowDxfId="8" dataDxfId="7" tableBorderDxfId="6">
  <autoFilter ref="A5:F283" xr:uid="{1DC27C46-0633-4146-978B-869CDECA0338}">
    <filterColumn colId="0">
      <colorFilter dxfId="5"/>
    </filterColumn>
  </autoFilter>
  <tableColumns count="6">
    <tableColumn id="1" xr3:uid="{3ADB6E8C-9D86-4800-9DDA-CA1BB8F03C03}" name="FILTRO" dataDxfId="4"/>
    <tableColumn id="2" xr3:uid="{07B22533-0AA9-4C2C-A09A-8810CD0EB5F7}" name="CUENTA" dataDxfId="3"/>
    <tableColumn id="3" xr3:uid="{6F7C3E77-2840-4DB8-841A-6EB0D665FE23}" name="PARTIDA"/>
    <tableColumn id="6" xr3:uid="{B8E47526-765B-432E-8C7F-C5AE52C75148}" name="PRESUPUESTO TOTAL" dataDxfId="2"/>
    <tableColumn id="7" xr3:uid="{A02C5268-6B13-4E30-8FCE-106A34A9D8B9}" name="GASTO REAL ENERO" dataDxfId="1"/>
    <tableColumn id="8" xr3:uid="{DB05D3A8-86A4-47B7-BC4B-85D646C2152B}" name="GASTO ACUMULADO ENER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CEA68-902F-4F59-9A93-F5A140412082}">
  <dimension ref="A1:O20"/>
  <sheetViews>
    <sheetView showGridLines="0" tabSelected="1" zoomScaleNormal="100" workbookViewId="0">
      <pane xSplit="11" ySplit="6" topLeftCell="L8" activePane="bottomRight" state="frozen"/>
      <selection activeCell="J1" sqref="J1:P1"/>
      <selection pane="topRight" activeCell="J1" sqref="J1:P1"/>
      <selection pane="bottomLeft" activeCell="J1" sqref="J1:P1"/>
      <selection pane="bottomRight" activeCell="L19" sqref="L19"/>
    </sheetView>
  </sheetViews>
  <sheetFormatPr baseColWidth="10" defaultColWidth="10.90625" defaultRowHeight="13" x14ac:dyDescent="0.25"/>
  <cols>
    <col min="1" max="1" width="2.90625" style="51" hidden="1" customWidth="1"/>
    <col min="2" max="2" width="2.6328125" style="69" hidden="1" customWidth="1"/>
    <col min="3" max="3" width="1.6328125" style="69" hidden="1" customWidth="1"/>
    <col min="4" max="4" width="2" style="69" hidden="1" customWidth="1"/>
    <col min="5" max="5" width="1.6328125" style="69" hidden="1" customWidth="1"/>
    <col min="6" max="7" width="2.54296875" style="69" hidden="1" customWidth="1"/>
    <col min="8" max="8" width="1.90625" style="69" hidden="1" customWidth="1"/>
    <col min="9" max="9" width="1.6328125" style="69" hidden="1" customWidth="1"/>
    <col min="10" max="10" width="3.54296875" style="69" hidden="1" customWidth="1"/>
    <col min="11" max="11" width="49.81640625" style="51" customWidth="1"/>
    <col min="12" max="12" width="16.6328125" style="50" customWidth="1"/>
    <col min="13" max="13" width="17" style="50" bestFit="1" customWidth="1"/>
    <col min="14" max="14" width="17.54296875" style="50" customWidth="1"/>
    <col min="15" max="15" width="17" style="50" bestFit="1" customWidth="1"/>
    <col min="16" max="16384" width="10.90625" style="51"/>
  </cols>
  <sheetData>
    <row r="1" spans="2:15" x14ac:dyDescent="0.3">
      <c r="B1" s="47"/>
      <c r="C1" s="48"/>
      <c r="D1" s="48"/>
      <c r="E1" s="48"/>
      <c r="F1" s="48"/>
      <c r="G1" s="48"/>
      <c r="H1" s="48"/>
      <c r="I1" s="48"/>
      <c r="J1" s="48"/>
      <c r="K1" s="49" t="s">
        <v>486</v>
      </c>
    </row>
    <row r="2" spans="2:15" x14ac:dyDescent="0.3">
      <c r="B2" s="47"/>
      <c r="C2" s="48"/>
      <c r="D2" s="48"/>
      <c r="E2" s="48"/>
      <c r="F2" s="48"/>
      <c r="G2" s="48"/>
      <c r="H2" s="48"/>
      <c r="I2" s="48"/>
      <c r="J2" s="48"/>
      <c r="K2" s="49" t="s">
        <v>487</v>
      </c>
    </row>
    <row r="3" spans="2:15" x14ac:dyDescent="0.3">
      <c r="B3" s="47"/>
      <c r="C3" s="48"/>
      <c r="D3" s="48"/>
      <c r="E3" s="48"/>
      <c r="F3" s="48"/>
      <c r="G3" s="48"/>
      <c r="H3" s="48"/>
      <c r="I3" s="48"/>
      <c r="J3" s="48"/>
      <c r="K3" s="49" t="str">
        <f>+'[6]Detalle Ingresos Mensuales'!B3</f>
        <v>DEL 1 DE ENERO AL 31 DE ENERO DEL 2023</v>
      </c>
    </row>
    <row r="4" spans="2:15" x14ac:dyDescent="0.3">
      <c r="B4" s="47"/>
      <c r="C4" s="48"/>
      <c r="D4" s="48"/>
      <c r="E4" s="48"/>
      <c r="F4" s="48"/>
      <c r="G4" s="48"/>
      <c r="H4" s="48"/>
      <c r="I4" s="48"/>
      <c r="J4" s="48"/>
      <c r="K4" s="49" t="s">
        <v>2</v>
      </c>
    </row>
    <row r="5" spans="2:15" ht="12.9" customHeight="1" x14ac:dyDescent="0.25">
      <c r="B5" s="76" t="s">
        <v>488</v>
      </c>
      <c r="C5" s="76"/>
      <c r="D5" s="76"/>
      <c r="E5" s="76"/>
      <c r="F5" s="76"/>
      <c r="G5" s="76"/>
      <c r="H5" s="76"/>
      <c r="I5" s="76"/>
      <c r="J5" s="76"/>
      <c r="K5" s="76" t="s">
        <v>489</v>
      </c>
      <c r="L5" s="75" t="s">
        <v>6</v>
      </c>
      <c r="M5" s="75" t="s">
        <v>490</v>
      </c>
      <c r="N5" s="75" t="s">
        <v>491</v>
      </c>
      <c r="O5" s="75" t="s">
        <v>9</v>
      </c>
    </row>
    <row r="6" spans="2:15" ht="25.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5"/>
      <c r="M6" s="75"/>
      <c r="N6" s="75"/>
      <c r="O6" s="75"/>
    </row>
    <row r="7" spans="2:15" s="55" customFormat="1" hidden="1" x14ac:dyDescent="0.25">
      <c r="B7" s="56">
        <v>1</v>
      </c>
      <c r="C7" s="52" t="s">
        <v>496</v>
      </c>
      <c r="D7" s="52" t="s">
        <v>492</v>
      </c>
      <c r="E7" s="52" t="s">
        <v>492</v>
      </c>
      <c r="F7" s="52" t="s">
        <v>493</v>
      </c>
      <c r="G7" s="52" t="s">
        <v>493</v>
      </c>
      <c r="H7" s="52" t="s">
        <v>494</v>
      </c>
      <c r="I7" s="52" t="s">
        <v>494</v>
      </c>
      <c r="J7" s="53" t="s">
        <v>495</v>
      </c>
      <c r="K7" s="54" t="s">
        <v>497</v>
      </c>
      <c r="L7" s="57">
        <v>0</v>
      </c>
      <c r="M7" s="57">
        <v>0</v>
      </c>
      <c r="N7" s="57">
        <v>0</v>
      </c>
      <c r="O7" s="57">
        <v>0</v>
      </c>
    </row>
    <row r="8" spans="2:15" s="55" customFormat="1" x14ac:dyDescent="0.25">
      <c r="B8" s="58" t="s">
        <v>492</v>
      </c>
      <c r="C8" s="59" t="s">
        <v>496</v>
      </c>
      <c r="D8" s="59" t="s">
        <v>498</v>
      </c>
      <c r="E8" s="59" t="s">
        <v>496</v>
      </c>
      <c r="F8" s="59" t="s">
        <v>499</v>
      </c>
      <c r="G8" s="59" t="s">
        <v>493</v>
      </c>
      <c r="H8" s="59" t="s">
        <v>494</v>
      </c>
      <c r="I8" s="59" t="s">
        <v>494</v>
      </c>
      <c r="J8" s="53" t="s">
        <v>495</v>
      </c>
      <c r="K8" s="60" t="s">
        <v>500</v>
      </c>
      <c r="L8" s="57">
        <v>2086450744.7200003</v>
      </c>
      <c r="M8" s="57">
        <v>147498099.09</v>
      </c>
      <c r="N8" s="57">
        <v>147498099.09</v>
      </c>
      <c r="O8" s="57">
        <v>1938952645.6300004</v>
      </c>
    </row>
    <row r="9" spans="2:15" s="55" customFormat="1" x14ac:dyDescent="0.25">
      <c r="B9" s="56" t="s">
        <v>492</v>
      </c>
      <c r="C9" s="52" t="s">
        <v>496</v>
      </c>
      <c r="D9" s="52" t="s">
        <v>498</v>
      </c>
      <c r="E9" s="52" t="s">
        <v>496</v>
      </c>
      <c r="F9" s="52" t="s">
        <v>501</v>
      </c>
      <c r="G9" s="52" t="s">
        <v>493</v>
      </c>
      <c r="H9" s="52" t="s">
        <v>494</v>
      </c>
      <c r="I9" s="52" t="s">
        <v>494</v>
      </c>
      <c r="J9" s="53" t="s">
        <v>495</v>
      </c>
      <c r="K9" s="61" t="s">
        <v>502</v>
      </c>
      <c r="L9" s="57">
        <v>4641591855</v>
      </c>
      <c r="M9" s="57">
        <v>1146721612.3</v>
      </c>
      <c r="N9" s="57">
        <v>1146721612.3</v>
      </c>
      <c r="O9" s="57">
        <v>3494870242.6999998</v>
      </c>
    </row>
    <row r="10" spans="2:15" s="55" customFormat="1" x14ac:dyDescent="0.25">
      <c r="B10" s="56">
        <v>1</v>
      </c>
      <c r="C10" s="52" t="s">
        <v>496</v>
      </c>
      <c r="D10" s="52" t="s">
        <v>503</v>
      </c>
      <c r="E10" s="52">
        <v>0</v>
      </c>
      <c r="F10" s="52" t="s">
        <v>493</v>
      </c>
      <c r="G10" s="52" t="s">
        <v>493</v>
      </c>
      <c r="H10" s="52" t="s">
        <v>494</v>
      </c>
      <c r="I10" s="52" t="s">
        <v>494</v>
      </c>
      <c r="J10" s="53" t="s">
        <v>495</v>
      </c>
      <c r="K10" s="54" t="s">
        <v>504</v>
      </c>
      <c r="L10" s="57">
        <v>3975629782.1400003</v>
      </c>
      <c r="M10" s="57">
        <v>183488821.44999999</v>
      </c>
      <c r="N10" s="57">
        <v>183488821.44999999</v>
      </c>
      <c r="O10" s="57">
        <v>3792140960.6900001</v>
      </c>
    </row>
    <row r="11" spans="2:15" s="55" customFormat="1" x14ac:dyDescent="0.25">
      <c r="B11" s="56" t="s">
        <v>492</v>
      </c>
      <c r="C11" s="52" t="s">
        <v>505</v>
      </c>
      <c r="D11" s="52" t="s">
        <v>492</v>
      </c>
      <c r="E11" s="52" t="s">
        <v>494</v>
      </c>
      <c r="F11" s="52" t="s">
        <v>493</v>
      </c>
      <c r="G11" s="52" t="s">
        <v>493</v>
      </c>
      <c r="H11" s="52" t="s">
        <v>494</v>
      </c>
      <c r="I11" s="52" t="s">
        <v>494</v>
      </c>
      <c r="J11" s="53" t="s">
        <v>495</v>
      </c>
      <c r="K11" s="62" t="s">
        <v>506</v>
      </c>
      <c r="L11" s="57">
        <v>4565624.34</v>
      </c>
      <c r="M11" s="57">
        <v>1048303.59</v>
      </c>
      <c r="N11" s="57">
        <v>1048303.59</v>
      </c>
      <c r="O11" s="57">
        <v>3517320.75</v>
      </c>
    </row>
    <row r="12" spans="2:15" s="55" customFormat="1" x14ac:dyDescent="0.25">
      <c r="B12" s="56">
        <v>2</v>
      </c>
      <c r="C12" s="52" t="s">
        <v>505</v>
      </c>
      <c r="D12" s="52" t="s">
        <v>492</v>
      </c>
      <c r="E12" s="52" t="s">
        <v>494</v>
      </c>
      <c r="F12" s="52" t="s">
        <v>493</v>
      </c>
      <c r="G12" s="52" t="s">
        <v>493</v>
      </c>
      <c r="H12" s="52" t="s">
        <v>494</v>
      </c>
      <c r="I12" s="52" t="s">
        <v>494</v>
      </c>
      <c r="J12" s="53" t="s">
        <v>495</v>
      </c>
      <c r="K12" s="60" t="s">
        <v>507</v>
      </c>
      <c r="L12" s="57">
        <v>106489733419.78</v>
      </c>
      <c r="M12" s="57">
        <v>8041436834.2299995</v>
      </c>
      <c r="N12" s="57">
        <v>8041436834.2299995</v>
      </c>
      <c r="O12" s="57">
        <v>98448296585.550003</v>
      </c>
    </row>
    <row r="13" spans="2:15" ht="14.5" x14ac:dyDescent="0.25">
      <c r="B13" s="63">
        <v>2</v>
      </c>
      <c r="C13" s="64" t="s">
        <v>505</v>
      </c>
      <c r="D13" s="64" t="s">
        <v>498</v>
      </c>
      <c r="E13" s="64" t="s">
        <v>494</v>
      </c>
      <c r="F13" s="64" t="s">
        <v>493</v>
      </c>
      <c r="G13" s="64" t="s">
        <v>493</v>
      </c>
      <c r="H13" s="64" t="s">
        <v>494</v>
      </c>
      <c r="I13" s="64" t="s">
        <v>494</v>
      </c>
      <c r="J13" s="64" t="s">
        <v>495</v>
      </c>
      <c r="K13" s="54" t="s">
        <v>508</v>
      </c>
      <c r="L13" s="65">
        <v>72658008.599999994</v>
      </c>
      <c r="M13" s="65">
        <v>34571846.409999996</v>
      </c>
      <c r="N13" s="65">
        <v>34571846.409999996</v>
      </c>
      <c r="O13" s="65">
        <v>38086162.189999998</v>
      </c>
    </row>
    <row r="14" spans="2:15" s="55" customFormat="1" x14ac:dyDescent="0.25">
      <c r="B14" s="56" t="s">
        <v>496</v>
      </c>
      <c r="C14" s="52" t="s">
        <v>496</v>
      </c>
      <c r="D14" s="52">
        <v>0</v>
      </c>
      <c r="E14" s="52">
        <v>0</v>
      </c>
      <c r="F14" s="52" t="s">
        <v>493</v>
      </c>
      <c r="G14" s="52" t="s">
        <v>493</v>
      </c>
      <c r="H14" s="52">
        <v>0</v>
      </c>
      <c r="I14" s="52" t="s">
        <v>494</v>
      </c>
      <c r="J14" s="53" t="s">
        <v>495</v>
      </c>
      <c r="K14" s="54" t="s">
        <v>509</v>
      </c>
      <c r="L14" s="57">
        <v>101445490719.75334</v>
      </c>
      <c r="M14" s="57">
        <v>101445490719.75334</v>
      </c>
      <c r="N14" s="57">
        <v>101445490719.75334</v>
      </c>
      <c r="O14" s="57">
        <v>0</v>
      </c>
    </row>
    <row r="15" spans="2:15" s="55" customFormat="1" x14ac:dyDescent="0.25">
      <c r="B15" s="66"/>
      <c r="C15" s="67"/>
      <c r="D15" s="67"/>
      <c r="E15" s="67"/>
      <c r="F15" s="67"/>
      <c r="G15" s="67"/>
      <c r="H15" s="67"/>
      <c r="I15" s="67"/>
      <c r="J15" s="68"/>
      <c r="K15" s="54" t="s">
        <v>510</v>
      </c>
      <c r="L15" s="57">
        <v>218716120154.33334</v>
      </c>
      <c r="M15" s="57">
        <v>111000256236.82333</v>
      </c>
      <c r="N15" s="57">
        <v>111000256236.82333</v>
      </c>
      <c r="O15" s="57">
        <v>107715863917.51001</v>
      </c>
    </row>
    <row r="20" spans="14:14" ht="16" x14ac:dyDescent="0.45">
      <c r="N20" s="70"/>
    </row>
  </sheetData>
  <autoFilter ref="L5:O15" xr:uid="{F64EE87A-CB3A-4F41-A8FF-FD69E4EE745D}"/>
  <mergeCells count="6">
    <mergeCell ref="N5:N6"/>
    <mergeCell ref="O5:O6"/>
    <mergeCell ref="B5:J6"/>
    <mergeCell ref="K5:K6"/>
    <mergeCell ref="L5:L6"/>
    <mergeCell ref="M5:M6"/>
  </mergeCells>
  <hyperlinks>
    <hyperlink ref="K1" location="Indice!A1" display="PRESUPUESTO ORDINARIO 2020" xr:uid="{A117A2DB-72E4-492C-A98D-17A5EC9D4A75}"/>
  </hyperlinks>
  <printOptions horizontalCentered="1"/>
  <pageMargins left="0.59055118110236227" right="0.59055118110236227" top="0.98425196850393704" bottom="0.98425196850393704" header="0.59055118110236227" footer="0.59055118110236227"/>
  <pageSetup paperSize="9" scale="75" orientation="portrait" r:id="rId1"/>
  <headerFooter>
    <oddHeader>&amp;L&amp;"-,Cursiva"&amp;12Banco Hipotecario de la Vivienda</oddHeader>
    <oddFooter xml:space="preserve">&amp;L&amp;"-,Cursiva"&amp;12Informe de Ejecución Presupuestaria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2D80-B818-4F11-BBCD-9F0572B7E1A7}">
  <dimension ref="A1:BF283"/>
  <sheetViews>
    <sheetView showGridLines="0" zoomScale="98" zoomScaleNormal="98" workbookViewId="0">
      <pane xSplit="3" ySplit="5" topLeftCell="D6" activePane="bottomRight" state="frozen"/>
      <selection activeCell="A55" sqref="A55:XFD57"/>
      <selection pane="topRight" activeCell="A55" sqref="A55:XFD57"/>
      <selection pane="bottomLeft" activeCell="A55" sqref="A55:XFD57"/>
      <selection pane="bottomRight" activeCell="B1" sqref="B1"/>
    </sheetView>
  </sheetViews>
  <sheetFormatPr baseColWidth="10" defaultColWidth="9.08984375" defaultRowHeight="14.5" x14ac:dyDescent="0.25"/>
  <cols>
    <col min="1" max="1" width="2.6328125" style="1" hidden="1" customWidth="1"/>
    <col min="2" max="2" width="10.54296875" style="46" customWidth="1"/>
    <col min="3" max="3" width="76.1796875" style="3" customWidth="1"/>
    <col min="4" max="4" width="18.90625" style="1" customWidth="1"/>
    <col min="5" max="5" width="17.6328125" style="1" customWidth="1"/>
    <col min="6" max="6" width="18.36328125" style="1" customWidth="1"/>
    <col min="7" max="7" width="15.453125" style="5" bestFit="1" customWidth="1"/>
    <col min="8" max="16384" width="9.08984375" style="1"/>
  </cols>
  <sheetData>
    <row r="1" spans="1:58" x14ac:dyDescent="0.25">
      <c r="B1" s="2" t="s">
        <v>0</v>
      </c>
      <c r="D1" s="4"/>
      <c r="E1" s="4"/>
      <c r="F1" s="4"/>
    </row>
    <row r="2" spans="1:58" x14ac:dyDescent="0.25">
      <c r="B2" s="2" t="s">
        <v>1</v>
      </c>
      <c r="D2" s="4"/>
      <c r="E2" s="4"/>
      <c r="F2" s="4"/>
    </row>
    <row r="3" spans="1:58" x14ac:dyDescent="0.25">
      <c r="B3" s="2" t="str">
        <f>+'[7]Programa I'!A3</f>
        <v>DEL 01 DE ENERO AL 31 DE ENERO 2023</v>
      </c>
      <c r="D3" s="4"/>
      <c r="E3" s="4"/>
      <c r="F3" s="4"/>
    </row>
    <row r="4" spans="1:58" x14ac:dyDescent="0.25">
      <c r="B4" s="2" t="s">
        <v>2</v>
      </c>
      <c r="D4" s="4"/>
      <c r="E4" s="4"/>
      <c r="F4" s="4"/>
    </row>
    <row r="5" spans="1:58" s="6" customFormat="1" ht="44.25" customHeight="1" x14ac:dyDescent="0.25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s="6" customFormat="1" x14ac:dyDescent="0.25">
      <c r="A6" s="10"/>
      <c r="B6" s="11">
        <v>0</v>
      </c>
      <c r="C6" s="12" t="s">
        <v>10</v>
      </c>
      <c r="D6" s="13">
        <v>4351431959.682476</v>
      </c>
      <c r="E6" s="14">
        <f t="shared" ref="E6" si="0">+E7+E11+E16+E22+E28+E33</f>
        <v>447442603.08999997</v>
      </c>
      <c r="F6" s="14">
        <f>+F7+F11+F16+F22+F28+F33</f>
        <v>447442603.08999997</v>
      </c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s="6" customFormat="1" x14ac:dyDescent="0.25">
      <c r="A7" s="15"/>
      <c r="B7" s="18">
        <v>0.01</v>
      </c>
      <c r="C7" s="19" t="s">
        <v>11</v>
      </c>
      <c r="D7" s="20">
        <v>1985735152.1199999</v>
      </c>
      <c r="E7" s="20">
        <f t="shared" ref="E7:F7" si="1">SUM(E8:E10)</f>
        <v>141381866.05000001</v>
      </c>
      <c r="F7" s="20">
        <f t="shared" si="1"/>
        <v>141381866.05000001</v>
      </c>
      <c r="G7" s="32"/>
    </row>
    <row r="8" spans="1:58" hidden="1" x14ac:dyDescent="0.25">
      <c r="B8" s="18" t="s">
        <v>12</v>
      </c>
      <c r="C8" s="19" t="s">
        <v>13</v>
      </c>
      <c r="D8" s="21">
        <v>1723528811.862</v>
      </c>
      <c r="E8" s="21">
        <f>+'[7]Programa I'!F8+'[7]Programa II'!F8+'[7]Programa III'!F8+'[7]Programa IV'!F8</f>
        <v>128450818.92</v>
      </c>
      <c r="F8" s="21">
        <f>+'[7]Total Programa'!C8</f>
        <v>128450818.92</v>
      </c>
    </row>
    <row r="9" spans="1:58" hidden="1" x14ac:dyDescent="0.25">
      <c r="B9" s="18" t="s">
        <v>14</v>
      </c>
      <c r="C9" s="19" t="s">
        <v>15</v>
      </c>
      <c r="D9" s="21">
        <v>234206340.25799999</v>
      </c>
      <c r="E9" s="21">
        <f>+'[7]Programa I'!F9+'[7]Programa II'!F9+'[7]Programa III'!F9+'[7]Programa IV'!F9</f>
        <v>10192598.880000001</v>
      </c>
      <c r="F9" s="21">
        <f>+'[7]Total Programa'!C9</f>
        <v>10192598.880000001</v>
      </c>
    </row>
    <row r="10" spans="1:58" s="6" customFormat="1" hidden="1" x14ac:dyDescent="0.25">
      <c r="B10" s="18" t="s">
        <v>16</v>
      </c>
      <c r="C10" s="19" t="s">
        <v>17</v>
      </c>
      <c r="D10" s="21">
        <v>28000000</v>
      </c>
      <c r="E10" s="21">
        <f>+'[7]Programa I'!F10+'[7]Programa II'!F10+'[7]Programa III'!F10+'[7]Programa IV'!F10</f>
        <v>2738448.25</v>
      </c>
      <c r="F10" s="21">
        <f>+'[7]Total Programa'!C10</f>
        <v>2738448.25</v>
      </c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s="6" customFormat="1" x14ac:dyDescent="0.25">
      <c r="A11" s="15"/>
      <c r="B11" s="18">
        <v>0.02</v>
      </c>
      <c r="C11" s="19" t="s">
        <v>18</v>
      </c>
      <c r="D11" s="20">
        <v>157861280</v>
      </c>
      <c r="E11" s="20">
        <f t="shared" ref="E11:F11" si="2">SUM(E12:E15)</f>
        <v>0</v>
      </c>
      <c r="F11" s="20">
        <f t="shared" si="2"/>
        <v>0</v>
      </c>
      <c r="G11" s="32"/>
    </row>
    <row r="12" spans="1:58" hidden="1" x14ac:dyDescent="0.25">
      <c r="B12" s="18" t="s">
        <v>19</v>
      </c>
      <c r="C12" s="19" t="s">
        <v>20</v>
      </c>
      <c r="D12" s="21">
        <v>0</v>
      </c>
      <c r="E12" s="21">
        <f>+'[7]Programa I'!F12+'[7]Programa II'!F12+'[7]Programa III'!F12+'[7]Programa IV'!F12</f>
        <v>0</v>
      </c>
      <c r="F12" s="21">
        <f>+'[7]Total Programa'!C12</f>
        <v>0</v>
      </c>
    </row>
    <row r="13" spans="1:58" hidden="1" x14ac:dyDescent="0.25">
      <c r="B13" s="18" t="s">
        <v>21</v>
      </c>
      <c r="C13" s="19" t="s">
        <v>22</v>
      </c>
      <c r="D13" s="21">
        <v>17000000</v>
      </c>
      <c r="E13" s="21">
        <f>+'[7]Programa I'!F13+'[7]Programa II'!F13+'[7]Programa III'!F13+'[7]Programa IV'!F13</f>
        <v>0</v>
      </c>
      <c r="F13" s="21">
        <f>+'[7]Total Programa'!C13</f>
        <v>0</v>
      </c>
    </row>
    <row r="14" spans="1:58" hidden="1" x14ac:dyDescent="0.25">
      <c r="B14" s="18" t="s">
        <v>23</v>
      </c>
      <c r="C14" s="19" t="s">
        <v>24</v>
      </c>
      <c r="D14" s="21">
        <v>0</v>
      </c>
      <c r="E14" s="21">
        <f>+'[7]Programa I'!F14+'[7]Programa II'!F14+'[7]Programa III'!F14+'[7]Programa IV'!F14</f>
        <v>0</v>
      </c>
      <c r="F14" s="21">
        <f>+'[7]Total Programa'!C14</f>
        <v>0</v>
      </c>
    </row>
    <row r="15" spans="1:58" s="6" customFormat="1" hidden="1" x14ac:dyDescent="0.25">
      <c r="B15" s="18" t="s">
        <v>25</v>
      </c>
      <c r="C15" s="19" t="s">
        <v>26</v>
      </c>
      <c r="D15" s="21">
        <v>140861280</v>
      </c>
      <c r="E15" s="21">
        <f>+'[7]Programa I'!F15+'[7]Programa II'!F15+'[7]Programa III'!F15+'[7]Programa IV'!F15</f>
        <v>0</v>
      </c>
      <c r="F15" s="21">
        <f>+'[7]Total Programa'!C15</f>
        <v>0</v>
      </c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s="6" customFormat="1" x14ac:dyDescent="0.25">
      <c r="A16" s="15"/>
      <c r="B16" s="18">
        <v>0.03</v>
      </c>
      <c r="C16" s="19" t="s">
        <v>27</v>
      </c>
      <c r="D16" s="20">
        <v>1257378917.9258304</v>
      </c>
      <c r="E16" s="20">
        <f t="shared" ref="E16:F16" si="3">SUM(E17:E21)</f>
        <v>234943211.70999998</v>
      </c>
      <c r="F16" s="20">
        <f t="shared" si="3"/>
        <v>234943211.70999998</v>
      </c>
      <c r="G16" s="32"/>
    </row>
    <row r="17" spans="1:58" hidden="1" x14ac:dyDescent="0.25">
      <c r="B17" s="18" t="s">
        <v>28</v>
      </c>
      <c r="C17" s="19" t="s">
        <v>29</v>
      </c>
      <c r="D17" s="21">
        <v>595941790.46999991</v>
      </c>
      <c r="E17" s="21">
        <f>+'[7]Programa I'!F17+'[7]Programa II'!F17+'[7]Programa III'!F17+'[7]Programa IV'!F17</f>
        <v>41637374.650000006</v>
      </c>
      <c r="F17" s="21">
        <f>+'[7]Total Programa'!C17</f>
        <v>41637374.650000006</v>
      </c>
    </row>
    <row r="18" spans="1:58" hidden="1" x14ac:dyDescent="0.25">
      <c r="B18" s="18" t="s">
        <v>30</v>
      </c>
      <c r="C18" s="19" t="s">
        <v>31</v>
      </c>
      <c r="D18" s="21">
        <v>154204762.25400001</v>
      </c>
      <c r="E18" s="21">
        <f>+'[7]Programa I'!F18+'[7]Programa II'!F18+'[7]Programa III'!F18+'[7]Programa IV'!F18</f>
        <v>10943269.689999999</v>
      </c>
      <c r="F18" s="21">
        <f>+'[7]Total Programa'!C18</f>
        <v>10943269.689999999</v>
      </c>
    </row>
    <row r="19" spans="1:58" hidden="1" x14ac:dyDescent="0.25">
      <c r="B19" s="18" t="s">
        <v>32</v>
      </c>
      <c r="C19" s="19" t="s">
        <v>33</v>
      </c>
      <c r="D19" s="20">
        <v>274386469.24246556</v>
      </c>
      <c r="E19" s="20">
        <f>+'[7]Programa I'!F19+'[7]Programa II'!F19+'[7]Programa III'!F19+'[7]Programa IV'!F19</f>
        <v>0</v>
      </c>
      <c r="F19" s="20">
        <f>+'[7]Total Programa'!C19</f>
        <v>0</v>
      </c>
    </row>
    <row r="20" spans="1:58" hidden="1" x14ac:dyDescent="0.25">
      <c r="B20" s="18" t="s">
        <v>34</v>
      </c>
      <c r="C20" s="19" t="s">
        <v>35</v>
      </c>
      <c r="D20" s="21">
        <v>232845895.95936477</v>
      </c>
      <c r="E20" s="21">
        <f>+'[7]Programa I'!F20+'[7]Programa II'!F20+'[7]Programa III'!F20+'[7]Programa IV'!F20</f>
        <v>182362567.36999997</v>
      </c>
      <c r="F20" s="21">
        <f>+'[7]Total Programa'!C20</f>
        <v>182362567.36999997</v>
      </c>
    </row>
    <row r="21" spans="1:58" s="6" customFormat="1" hidden="1" x14ac:dyDescent="0.25">
      <c r="B21" s="18" t="s">
        <v>36</v>
      </c>
      <c r="C21" s="19" t="s">
        <v>37</v>
      </c>
      <c r="D21" s="21">
        <v>0</v>
      </c>
      <c r="E21" s="21">
        <f>+'[7]Programa I'!F21+'[7]Programa II'!F21+'[7]Programa III'!F21+'[7]Programa IV'!F21</f>
        <v>0</v>
      </c>
      <c r="F21" s="21">
        <f>+'[7]Total Programa'!C21</f>
        <v>0</v>
      </c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s="6" customFormat="1" x14ac:dyDescent="0.25">
      <c r="A22" s="15"/>
      <c r="B22" s="18">
        <v>0.04</v>
      </c>
      <c r="C22" s="34" t="s">
        <v>38</v>
      </c>
      <c r="D22" s="20">
        <v>500109373.13456357</v>
      </c>
      <c r="E22" s="20">
        <f t="shared" ref="E22:F22" si="4">SUM(E23:E27)</f>
        <v>32978346.959999993</v>
      </c>
      <c r="F22" s="20">
        <f t="shared" si="4"/>
        <v>32978346.959999993</v>
      </c>
      <c r="G22" s="32"/>
    </row>
    <row r="23" spans="1:58" hidden="1" x14ac:dyDescent="0.25">
      <c r="B23" s="18" t="s">
        <v>39</v>
      </c>
      <c r="C23" s="23" t="s">
        <v>40</v>
      </c>
      <c r="D23" s="21">
        <v>276179803.07431126</v>
      </c>
      <c r="E23" s="21">
        <f>+'[7]Programa I'!F23+'[7]Programa II'!F23+'[7]Programa III'!F23+'[7]Programa IV'!F23</f>
        <v>18211920.809999999</v>
      </c>
      <c r="F23" s="21">
        <f>+'[7]Total Programa'!C23</f>
        <v>18211920.809999999</v>
      </c>
    </row>
    <row r="24" spans="1:58" hidden="1" x14ac:dyDescent="0.25">
      <c r="B24" s="18" t="s">
        <v>41</v>
      </c>
      <c r="C24" s="23" t="s">
        <v>42</v>
      </c>
      <c r="D24" s="21">
        <v>14928638.004016826</v>
      </c>
      <c r="E24" s="21">
        <f>+'[7]Programa I'!F24+'[7]Programa II'!F24+'[7]Programa III'!F24+'[7]Programa IV'!F24</f>
        <v>984429.33</v>
      </c>
      <c r="F24" s="21">
        <f>+'[7]Total Programa'!C24</f>
        <v>984429.33</v>
      </c>
    </row>
    <row r="25" spans="1:58" hidden="1" x14ac:dyDescent="0.25">
      <c r="B25" s="18" t="s">
        <v>43</v>
      </c>
      <c r="C25" s="23" t="s">
        <v>44</v>
      </c>
      <c r="D25" s="21">
        <v>44785914.012050472</v>
      </c>
      <c r="E25" s="21">
        <f>+'[7]Programa I'!F25+'[7]Programa II'!F25+'[7]Programa III'!F25+'[7]Programa IV'!F25</f>
        <v>2953285.5</v>
      </c>
      <c r="F25" s="21">
        <f>+'[7]Total Programa'!C25</f>
        <v>2953285.5</v>
      </c>
    </row>
    <row r="26" spans="1:58" hidden="1" x14ac:dyDescent="0.25">
      <c r="B26" s="18" t="s">
        <v>45</v>
      </c>
      <c r="C26" s="23" t="s">
        <v>46</v>
      </c>
      <c r="D26" s="21">
        <v>149286380.04016823</v>
      </c>
      <c r="E26" s="21">
        <f>+'[7]Programa I'!F26+'[7]Programa II'!F26+'[7]Programa III'!F26+'[7]Programa IV'!F26</f>
        <v>9844281.9900000002</v>
      </c>
      <c r="F26" s="21">
        <f>+'[7]Total Programa'!C26</f>
        <v>9844281.9900000002</v>
      </c>
    </row>
    <row r="27" spans="1:58" s="25" customFormat="1" hidden="1" x14ac:dyDescent="0.25">
      <c r="A27" s="24"/>
      <c r="B27" s="18" t="s">
        <v>47</v>
      </c>
      <c r="C27" s="23" t="s">
        <v>48</v>
      </c>
      <c r="D27" s="21">
        <v>14928638.004016826</v>
      </c>
      <c r="E27" s="21">
        <f>+'[7]Programa I'!F27+'[7]Programa II'!F27+'[7]Programa III'!F27+'[7]Programa IV'!F27</f>
        <v>984429.33</v>
      </c>
      <c r="F27" s="21">
        <f>+'[7]Total Programa'!C27</f>
        <v>984429.33</v>
      </c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s="6" customFormat="1" ht="12.9" customHeight="1" x14ac:dyDescent="0.25">
      <c r="A28" s="15"/>
      <c r="B28" s="18">
        <v>0.05</v>
      </c>
      <c r="C28" s="34" t="s">
        <v>49</v>
      </c>
      <c r="D28" s="20">
        <v>450347236.50208217</v>
      </c>
      <c r="E28" s="20">
        <f t="shared" ref="E28:F28" si="5">SUM(E29:E32)</f>
        <v>38139178.369999997</v>
      </c>
      <c r="F28" s="20">
        <f t="shared" si="5"/>
        <v>38139178.369999997</v>
      </c>
      <c r="G28" s="32"/>
    </row>
    <row r="29" spans="1:58" hidden="1" x14ac:dyDescent="0.25">
      <c r="B29" s="18" t="s">
        <v>50</v>
      </c>
      <c r="C29" s="23" t="s">
        <v>51</v>
      </c>
      <c r="D29" s="21">
        <v>156750699.04217666</v>
      </c>
      <c r="E29" s="21">
        <f>+'[7]Programa I'!F29+'[7]Programa II'!F29+'[7]Programa III'!F29+'[7]Programa IV'!F29</f>
        <v>10336496.08</v>
      </c>
      <c r="F29" s="21">
        <f>+'[7]Total Programa'!C29</f>
        <v>10336496.08</v>
      </c>
    </row>
    <row r="30" spans="1:58" hidden="1" x14ac:dyDescent="0.25">
      <c r="B30" s="18" t="s">
        <v>52</v>
      </c>
      <c r="C30" s="23" t="s">
        <v>53</v>
      </c>
      <c r="D30" s="21">
        <v>89571828.024100944</v>
      </c>
      <c r="E30" s="21">
        <f>+'[7]Programa I'!F30+'[7]Programa II'!F30+'[7]Programa III'!F30+'[7]Programa IV'!F30</f>
        <v>5906569.6400000006</v>
      </c>
      <c r="F30" s="21">
        <f>+'[7]Total Programa'!C30</f>
        <v>5906569.6400000006</v>
      </c>
    </row>
    <row r="31" spans="1:58" s="25" customFormat="1" hidden="1" x14ac:dyDescent="0.25">
      <c r="A31" s="24"/>
      <c r="B31" s="18" t="s">
        <v>54</v>
      </c>
      <c r="C31" s="23" t="s">
        <v>55</v>
      </c>
      <c r="D31" s="21">
        <v>44785914.012050472</v>
      </c>
      <c r="E31" s="21">
        <f>+'[7]Programa I'!F31+'[7]Programa II'!F31+'[7]Programa III'!F31+'[7]Programa IV'!F31</f>
        <v>2953285.5</v>
      </c>
      <c r="F31" s="21">
        <f>+'[7]Total Programa'!C31</f>
        <v>2953285.5</v>
      </c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s="25" customFormat="1" hidden="1" x14ac:dyDescent="0.25">
      <c r="A32" s="24"/>
      <c r="B32" s="26" t="s">
        <v>56</v>
      </c>
      <c r="C32" s="27" t="s">
        <v>57</v>
      </c>
      <c r="D32" s="21">
        <v>159238795.4237541</v>
      </c>
      <c r="E32" s="21">
        <f>+'[7]Programa I'!F32+'[7]Programa II'!F32+'[7]Programa III'!F32+'[7]Programa IV'!F32</f>
        <v>18942827.149999999</v>
      </c>
      <c r="F32" s="21">
        <f>+'[7]Total Programa'!C32</f>
        <v>18942827.149999999</v>
      </c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idden="1" x14ac:dyDescent="0.25">
      <c r="B33" s="28" t="s">
        <v>58</v>
      </c>
      <c r="C33" s="22" t="s">
        <v>59</v>
      </c>
      <c r="D33" s="17">
        <v>0</v>
      </c>
      <c r="E33" s="17">
        <f t="shared" ref="E33:F33" si="6">SUM(E34)</f>
        <v>0</v>
      </c>
      <c r="F33" s="17">
        <f t="shared" si="6"/>
        <v>0</v>
      </c>
    </row>
    <row r="34" spans="1:58" s="25" customFormat="1" hidden="1" x14ac:dyDescent="0.25">
      <c r="A34" s="24"/>
      <c r="B34" s="18" t="s">
        <v>60</v>
      </c>
      <c r="C34" s="23" t="s">
        <v>61</v>
      </c>
      <c r="D34" s="21">
        <v>0</v>
      </c>
      <c r="E34" s="21">
        <f>+'[7]Programa I'!F34+'[7]Programa II'!F34+'[7]Programa III'!F34+'[7]Programa IV'!F34</f>
        <v>0</v>
      </c>
      <c r="F34" s="21">
        <f>+'[7]Total Programa'!C34</f>
        <v>0</v>
      </c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s="6" customFormat="1" x14ac:dyDescent="0.25">
      <c r="A35" s="15"/>
      <c r="B35" s="11">
        <v>1</v>
      </c>
      <c r="C35" s="12" t="s">
        <v>62</v>
      </c>
      <c r="D35" s="13">
        <v>2553566931</v>
      </c>
      <c r="E35" s="13">
        <f t="shared" ref="E35:F35" si="7">+E36+E42+E48+E59+E74+E79+E82+E86+E95+E98</f>
        <v>9951059.7100000009</v>
      </c>
      <c r="F35" s="13">
        <f t="shared" si="7"/>
        <v>9951059.7100000009</v>
      </c>
      <c r="G35" s="5"/>
    </row>
    <row r="36" spans="1:58" s="6" customFormat="1" x14ac:dyDescent="0.25">
      <c r="A36" s="15"/>
      <c r="B36" s="18">
        <v>1.01</v>
      </c>
      <c r="C36" s="34" t="s">
        <v>63</v>
      </c>
      <c r="D36" s="20">
        <v>207674812</v>
      </c>
      <c r="E36" s="20">
        <f t="shared" ref="E36:F36" si="8">SUM(E37:E41)</f>
        <v>0</v>
      </c>
      <c r="F36" s="20">
        <f t="shared" si="8"/>
        <v>0</v>
      </c>
      <c r="G36" s="5"/>
    </row>
    <row r="37" spans="1:58" hidden="1" x14ac:dyDescent="0.25">
      <c r="B37" s="18" t="s">
        <v>64</v>
      </c>
      <c r="C37" s="23" t="s">
        <v>65</v>
      </c>
      <c r="D37" s="29">
        <v>24000000</v>
      </c>
      <c r="E37" s="29">
        <f>+'[7]Programa I'!F37+'[7]Programa II'!F37+'[7]Programa III'!F37+'[7]Programa IV'!F37</f>
        <v>0</v>
      </c>
      <c r="F37" s="29">
        <f>+'[7]Total Programa'!C37</f>
        <v>0</v>
      </c>
    </row>
    <row r="38" spans="1:58" hidden="1" x14ac:dyDescent="0.25">
      <c r="B38" s="18" t="s">
        <v>66</v>
      </c>
      <c r="C38" s="23" t="s">
        <v>67</v>
      </c>
      <c r="D38" s="29">
        <v>22000000</v>
      </c>
      <c r="E38" s="29">
        <f>+'[7]Programa I'!F38+'[7]Programa II'!F38+'[7]Programa III'!F38+'[7]Programa IV'!F38</f>
        <v>0</v>
      </c>
      <c r="F38" s="29">
        <f>+'[7]Total Programa'!C38</f>
        <v>0</v>
      </c>
    </row>
    <row r="39" spans="1:58" hidden="1" x14ac:dyDescent="0.25">
      <c r="B39" s="18" t="s">
        <v>68</v>
      </c>
      <c r="C39" s="23" t="s">
        <v>69</v>
      </c>
      <c r="D39" s="29">
        <v>161674812</v>
      </c>
      <c r="E39" s="29">
        <f>+'[7]Programa I'!F39+'[7]Programa II'!F39+'[7]Programa III'!F39+'[7]Programa IV'!F39</f>
        <v>0</v>
      </c>
      <c r="F39" s="29">
        <f>+'[7]Total Programa'!C39</f>
        <v>0</v>
      </c>
    </row>
    <row r="40" spans="1:58" hidden="1" x14ac:dyDescent="0.25">
      <c r="B40" s="18" t="s">
        <v>70</v>
      </c>
      <c r="C40" s="23" t="s">
        <v>71</v>
      </c>
      <c r="D40" s="29">
        <v>0</v>
      </c>
      <c r="E40" s="29">
        <f>+'[7]Programa I'!F40+'[7]Programa II'!F40+'[7]Programa III'!F40+'[7]Programa IV'!F40</f>
        <v>0</v>
      </c>
      <c r="F40" s="29">
        <f>+'[7]Total Programa'!C40</f>
        <v>0</v>
      </c>
    </row>
    <row r="41" spans="1:58" hidden="1" x14ac:dyDescent="0.25">
      <c r="B41" s="18" t="s">
        <v>72</v>
      </c>
      <c r="C41" s="23" t="s">
        <v>73</v>
      </c>
      <c r="D41" s="29">
        <v>0</v>
      </c>
      <c r="E41" s="29">
        <f>+'[7]Programa I'!F41+'[7]Programa II'!F41+'[7]Programa III'!F41+'[7]Programa IV'!F41</f>
        <v>0</v>
      </c>
      <c r="F41" s="29">
        <f>+'[7]Total Programa'!C41</f>
        <v>0</v>
      </c>
    </row>
    <row r="42" spans="1:58" s="6" customFormat="1" x14ac:dyDescent="0.25">
      <c r="A42" s="15"/>
      <c r="B42" s="18">
        <v>1.02</v>
      </c>
      <c r="C42" s="34" t="s">
        <v>74</v>
      </c>
      <c r="D42" s="20">
        <v>146350000</v>
      </c>
      <c r="E42" s="20">
        <f t="shared" ref="E42:F42" si="9">SUM(E43:E47)</f>
        <v>5808127.6900000004</v>
      </c>
      <c r="F42" s="20">
        <f t="shared" si="9"/>
        <v>5808127.6900000004</v>
      </c>
      <c r="G42" s="5"/>
    </row>
    <row r="43" spans="1:58" hidden="1" x14ac:dyDescent="0.25">
      <c r="B43" s="18" t="s">
        <v>75</v>
      </c>
      <c r="C43" s="23" t="s">
        <v>76</v>
      </c>
      <c r="D43" s="29">
        <v>3000000</v>
      </c>
      <c r="E43" s="29">
        <f>+'[7]Programa I'!F43+'[7]Programa II'!F43+'[7]Programa III'!F43+'[7]Programa IV'!F43</f>
        <v>297443</v>
      </c>
      <c r="F43" s="29">
        <f>+'[7]Total Programa'!C43</f>
        <v>297443</v>
      </c>
    </row>
    <row r="44" spans="1:58" hidden="1" x14ac:dyDescent="0.25">
      <c r="B44" s="18" t="s">
        <v>77</v>
      </c>
      <c r="C44" s="23" t="s">
        <v>78</v>
      </c>
      <c r="D44" s="29">
        <v>32000000</v>
      </c>
      <c r="E44" s="29">
        <f>+'[7]Programa I'!F44+'[7]Programa II'!F44+'[7]Programa III'!F44+'[7]Programa IV'!F44</f>
        <v>2392995</v>
      </c>
      <c r="F44" s="29">
        <f>+'[7]Total Programa'!C44</f>
        <v>2392995</v>
      </c>
    </row>
    <row r="45" spans="1:58" hidden="1" x14ac:dyDescent="0.25">
      <c r="B45" s="18" t="s">
        <v>79</v>
      </c>
      <c r="C45" s="23" t="s">
        <v>80</v>
      </c>
      <c r="D45" s="29">
        <v>350000</v>
      </c>
      <c r="E45" s="29">
        <f>+'[7]Programa I'!F45+'[7]Programa II'!F45+'[7]Programa III'!F45+'[7]Programa IV'!F45</f>
        <v>0</v>
      </c>
      <c r="F45" s="29">
        <f>+'[7]Total Programa'!C45</f>
        <v>0</v>
      </c>
    </row>
    <row r="46" spans="1:58" hidden="1" x14ac:dyDescent="0.25">
      <c r="B46" s="18" t="s">
        <v>81</v>
      </c>
      <c r="C46" s="23" t="s">
        <v>82</v>
      </c>
      <c r="D46" s="29">
        <v>61000000</v>
      </c>
      <c r="E46" s="29">
        <f>+'[7]Programa I'!F46+'[7]Programa II'!F46+'[7]Programa III'!F46+'[7]Programa IV'!F46</f>
        <v>3057112.37</v>
      </c>
      <c r="F46" s="29">
        <f>+'[7]Total Programa'!C46</f>
        <v>3057112.37</v>
      </c>
    </row>
    <row r="47" spans="1:58" hidden="1" x14ac:dyDescent="0.25">
      <c r="B47" s="18" t="s">
        <v>83</v>
      </c>
      <c r="C47" s="23" t="s">
        <v>84</v>
      </c>
      <c r="D47" s="29">
        <v>50000000</v>
      </c>
      <c r="E47" s="29">
        <f>+'[7]Programa I'!F47+'[7]Programa II'!F47+'[7]Programa III'!F47+'[7]Programa IV'!F47</f>
        <v>60577.32</v>
      </c>
      <c r="F47" s="29">
        <f>+'[7]Total Programa'!C47</f>
        <v>60577.32</v>
      </c>
    </row>
    <row r="48" spans="1:58" s="6" customFormat="1" x14ac:dyDescent="0.25">
      <c r="A48" s="15"/>
      <c r="B48" s="18">
        <v>1.03</v>
      </c>
      <c r="C48" s="34" t="s">
        <v>85</v>
      </c>
      <c r="D48" s="20">
        <v>280097015</v>
      </c>
      <c r="E48" s="20">
        <f t="shared" ref="E48:F48" si="10">SUM(E49:E58)-E54</f>
        <v>3368427.54</v>
      </c>
      <c r="F48" s="20">
        <f t="shared" si="10"/>
        <v>3368427.54</v>
      </c>
      <c r="G48" s="5"/>
    </row>
    <row r="49" spans="1:7" hidden="1" x14ac:dyDescent="0.25">
      <c r="B49" s="18" t="s">
        <v>86</v>
      </c>
      <c r="C49" s="23" t="s">
        <v>87</v>
      </c>
      <c r="D49" s="29">
        <v>10000000</v>
      </c>
      <c r="E49" s="29">
        <f>+'[7]Programa I'!F49+'[7]Programa II'!F49+'[7]Programa III'!F49+'[7]Programa IV'!F49</f>
        <v>0</v>
      </c>
      <c r="F49" s="29">
        <f>+'[7]Total Programa'!C49</f>
        <v>0</v>
      </c>
    </row>
    <row r="50" spans="1:7" hidden="1" x14ac:dyDescent="0.25">
      <c r="B50" s="18" t="s">
        <v>88</v>
      </c>
      <c r="C50" s="23" t="s">
        <v>89</v>
      </c>
      <c r="D50" s="29">
        <v>37500000</v>
      </c>
      <c r="E50" s="29">
        <f>+'[7]Programa I'!F50+'[7]Programa II'!F50+'[7]Programa III'!F50+'[7]Programa IV'!F50</f>
        <v>0</v>
      </c>
      <c r="F50" s="29">
        <f>+'[7]Total Programa'!C50</f>
        <v>0</v>
      </c>
    </row>
    <row r="51" spans="1:7" hidden="1" x14ac:dyDescent="0.25">
      <c r="B51" s="18" t="s">
        <v>90</v>
      </c>
      <c r="C51" s="23" t="s">
        <v>91</v>
      </c>
      <c r="D51" s="29">
        <v>2321207</v>
      </c>
      <c r="E51" s="29">
        <f>+'[7]Programa I'!F51+'[7]Programa II'!F51+'[7]Programa III'!F51+'[7]Programa IV'!F51</f>
        <v>0</v>
      </c>
      <c r="F51" s="29">
        <f>+'[7]Total Programa'!C51</f>
        <v>0</v>
      </c>
    </row>
    <row r="52" spans="1:7" hidden="1" x14ac:dyDescent="0.25">
      <c r="B52" s="18" t="s">
        <v>92</v>
      </c>
      <c r="C52" s="23" t="s">
        <v>93</v>
      </c>
      <c r="D52" s="29">
        <v>200000</v>
      </c>
      <c r="E52" s="29">
        <f>+'[7]Programa I'!F52+'[7]Programa II'!F52+'[7]Programa III'!F52+'[7]Programa IV'!F52</f>
        <v>0</v>
      </c>
      <c r="F52" s="29">
        <f>+'[7]Total Programa'!C52</f>
        <v>0</v>
      </c>
    </row>
    <row r="53" spans="1:7" hidden="1" x14ac:dyDescent="0.25">
      <c r="B53" s="18" t="s">
        <v>94</v>
      </c>
      <c r="C53" s="23" t="s">
        <v>95</v>
      </c>
      <c r="D53" s="29">
        <v>0</v>
      </c>
      <c r="E53" s="29">
        <f>+'[7]Programa I'!F53+'[7]Programa II'!F53+'[7]Programa III'!F53+'[7]Programa IV'!F53</f>
        <v>0</v>
      </c>
      <c r="F53" s="29">
        <f>+'[7]Total Programa'!C53</f>
        <v>0</v>
      </c>
    </row>
    <row r="54" spans="1:7" s="6" customFormat="1" hidden="1" x14ac:dyDescent="0.25">
      <c r="B54" s="16" t="s">
        <v>96</v>
      </c>
      <c r="C54" s="30" t="s">
        <v>97</v>
      </c>
      <c r="D54" s="31">
        <v>19397870</v>
      </c>
      <c r="E54" s="31">
        <f t="shared" ref="E54:F54" si="11">SUM(E55:E57)</f>
        <v>1809188</v>
      </c>
      <c r="F54" s="31">
        <f t="shared" si="11"/>
        <v>1809188</v>
      </c>
      <c r="G54" s="32"/>
    </row>
    <row r="55" spans="1:7" hidden="1" x14ac:dyDescent="0.25">
      <c r="A55" s="6"/>
      <c r="B55" s="18" t="s">
        <v>98</v>
      </c>
      <c r="C55" s="23" t="s">
        <v>97</v>
      </c>
      <c r="D55" s="29">
        <v>14021970</v>
      </c>
      <c r="E55" s="29">
        <f>+'[7]Programa I'!F55+'[7]Programa II'!F55+'[7]Programa III'!F55+'[7]Programa IV'!F55</f>
        <v>1717728</v>
      </c>
      <c r="F55" s="29">
        <f>+'[7]Total Programa'!C55</f>
        <v>1717728</v>
      </c>
    </row>
    <row r="56" spans="1:7" hidden="1" x14ac:dyDescent="0.25">
      <c r="A56" s="6"/>
      <c r="B56" s="18" t="s">
        <v>99</v>
      </c>
      <c r="C56" s="23" t="s">
        <v>100</v>
      </c>
      <c r="D56" s="29">
        <v>3875900</v>
      </c>
      <c r="E56" s="29">
        <f>+'[7]Programa I'!F56+'[7]Programa II'!F56+'[7]Programa III'!F56+'[7]Programa IV'!F56</f>
        <v>0</v>
      </c>
      <c r="F56" s="29">
        <f>+'[7]Total Programa'!C56</f>
        <v>0</v>
      </c>
    </row>
    <row r="57" spans="1:7" hidden="1" x14ac:dyDescent="0.25">
      <c r="A57" s="6"/>
      <c r="B57" s="18" t="s">
        <v>101</v>
      </c>
      <c r="C57" s="23" t="s">
        <v>102</v>
      </c>
      <c r="D57" s="29">
        <v>1500000</v>
      </c>
      <c r="E57" s="29">
        <f>+'[7]Programa I'!F57+'[7]Programa II'!F57+'[7]Programa III'!F57+'[7]Programa IV'!F57</f>
        <v>91460</v>
      </c>
      <c r="F57" s="29">
        <f>+'[7]Total Programa'!C57</f>
        <v>91460</v>
      </c>
    </row>
    <row r="58" spans="1:7" hidden="1" x14ac:dyDescent="0.25">
      <c r="B58" s="18" t="s">
        <v>103</v>
      </c>
      <c r="C58" s="33" t="s">
        <v>104</v>
      </c>
      <c r="D58" s="29">
        <v>210677938</v>
      </c>
      <c r="E58" s="29">
        <f>+'[7]Programa I'!F58+'[7]Programa II'!F58+'[7]Programa III'!F58+'[7]Programa IV'!F58</f>
        <v>1559239.54</v>
      </c>
      <c r="F58" s="29">
        <f>+'[7]Total Programa'!C58</f>
        <v>1559239.54</v>
      </c>
    </row>
    <row r="59" spans="1:7" s="6" customFormat="1" x14ac:dyDescent="0.25">
      <c r="A59" s="15"/>
      <c r="B59" s="18">
        <v>1.04</v>
      </c>
      <c r="C59" s="34" t="s">
        <v>105</v>
      </c>
      <c r="D59" s="71">
        <v>1140732599</v>
      </c>
      <c r="E59" s="71">
        <f t="shared" ref="E59:F59" si="12">SUM(E60:E73)-E69-E63</f>
        <v>420360</v>
      </c>
      <c r="F59" s="71">
        <f t="shared" si="12"/>
        <v>420360</v>
      </c>
      <c r="G59" s="5"/>
    </row>
    <row r="60" spans="1:7" hidden="1" x14ac:dyDescent="0.25">
      <c r="B60" s="18" t="s">
        <v>106</v>
      </c>
      <c r="C60" s="34" t="s">
        <v>107</v>
      </c>
      <c r="D60" s="20">
        <v>0</v>
      </c>
      <c r="E60" s="20">
        <f>+'[7]Programa I'!F60+'[7]Programa II'!F60+'[7]Programa III'!F60+'[7]Programa IV'!F60</f>
        <v>0</v>
      </c>
      <c r="F60" s="20">
        <f>+'[7]Total Programa'!C60</f>
        <v>0</v>
      </c>
    </row>
    <row r="61" spans="1:7" hidden="1" x14ac:dyDescent="0.25">
      <c r="B61" s="18" t="s">
        <v>108</v>
      </c>
      <c r="C61" s="23" t="s">
        <v>109</v>
      </c>
      <c r="D61" s="29">
        <v>147084677</v>
      </c>
      <c r="E61" s="29">
        <f>+'[7]Programa I'!F61+'[7]Programa II'!F61+'[7]Programa III'!F61+'[7]Programa IV'!F61</f>
        <v>0</v>
      </c>
      <c r="F61" s="29">
        <f>+'[7]Total Programa'!C61</f>
        <v>0</v>
      </c>
    </row>
    <row r="62" spans="1:7" hidden="1" x14ac:dyDescent="0.25">
      <c r="B62" s="18" t="s">
        <v>110</v>
      </c>
      <c r="C62" s="23" t="s">
        <v>111</v>
      </c>
      <c r="D62" s="29">
        <v>54375474</v>
      </c>
      <c r="E62" s="29">
        <f>+'[7]Programa I'!F62+'[7]Programa II'!F62+'[7]Programa III'!F62+'[7]Programa IV'!F62</f>
        <v>0</v>
      </c>
      <c r="F62" s="29">
        <f>+'[7]Total Programa'!C62</f>
        <v>0</v>
      </c>
    </row>
    <row r="63" spans="1:7" s="6" customFormat="1" hidden="1" x14ac:dyDescent="0.25">
      <c r="A63" s="1"/>
      <c r="B63" s="16" t="s">
        <v>112</v>
      </c>
      <c r="C63" s="30" t="s">
        <v>113</v>
      </c>
      <c r="D63" s="17">
        <v>556190448</v>
      </c>
      <c r="E63" s="17">
        <f t="shared" ref="E63:F63" si="13">SUM(E64:E67)</f>
        <v>420360</v>
      </c>
      <c r="F63" s="17">
        <f t="shared" si="13"/>
        <v>420360</v>
      </c>
      <c r="G63" s="5"/>
    </row>
    <row r="64" spans="1:7" hidden="1" x14ac:dyDescent="0.25">
      <c r="B64" s="18" t="s">
        <v>114</v>
      </c>
      <c r="C64" s="23" t="s">
        <v>115</v>
      </c>
      <c r="D64" s="29">
        <v>55138670</v>
      </c>
      <c r="E64" s="29">
        <f>+'[7]Programa I'!F64+'[7]Programa II'!F64+'[7]Programa III'!F64+'[7]Programa IV'!F64</f>
        <v>0</v>
      </c>
      <c r="F64" s="29">
        <f>+'[7]Total Programa'!C64</f>
        <v>0</v>
      </c>
    </row>
    <row r="65" spans="1:7" hidden="1" x14ac:dyDescent="0.25">
      <c r="B65" s="18" t="s">
        <v>116</v>
      </c>
      <c r="C65" s="23" t="s">
        <v>117</v>
      </c>
      <c r="D65" s="29">
        <v>11956260</v>
      </c>
      <c r="E65" s="29">
        <f>+'[7]Programa I'!F65+'[7]Programa II'!F65+'[7]Programa III'!F65+'[7]Programa IV'!F65</f>
        <v>0</v>
      </c>
      <c r="F65" s="29">
        <f>+'[7]Total Programa'!C65</f>
        <v>0</v>
      </c>
    </row>
    <row r="66" spans="1:7" hidden="1" x14ac:dyDescent="0.25">
      <c r="B66" s="18" t="s">
        <v>118</v>
      </c>
      <c r="C66" s="23" t="s">
        <v>119</v>
      </c>
      <c r="D66" s="29">
        <v>21245518</v>
      </c>
      <c r="E66" s="29">
        <f>+'[7]Programa I'!F66+'[7]Programa II'!F66+'[7]Programa III'!F66+'[7]Programa IV'!F66</f>
        <v>420360</v>
      </c>
      <c r="F66" s="29">
        <f>+'[7]Total Programa'!C66</f>
        <v>420360</v>
      </c>
    </row>
    <row r="67" spans="1:7" hidden="1" x14ac:dyDescent="0.25">
      <c r="B67" s="18" t="s">
        <v>120</v>
      </c>
      <c r="C67" s="23" t="s">
        <v>121</v>
      </c>
      <c r="D67" s="29">
        <v>467850000</v>
      </c>
      <c r="E67" s="29">
        <f>+'[7]Programa I'!F67+'[7]Programa II'!F67+'[7]Programa III'!F67+'[7]Programa IV'!F67</f>
        <v>0</v>
      </c>
      <c r="F67" s="29">
        <f>+'[7]Total Programa'!C67</f>
        <v>0</v>
      </c>
    </row>
    <row r="68" spans="1:7" hidden="1" x14ac:dyDescent="0.25">
      <c r="B68" s="18" t="s">
        <v>122</v>
      </c>
      <c r="C68" s="23" t="s">
        <v>123</v>
      </c>
      <c r="D68" s="29">
        <v>69498000</v>
      </c>
      <c r="E68" s="29">
        <f>+'[7]Programa I'!F68+'[7]Programa II'!F68+'[7]Programa III'!F68+'[7]Programa IV'!F68</f>
        <v>0</v>
      </c>
      <c r="F68" s="29">
        <f>+'[7]Total Programa'!C68</f>
        <v>0</v>
      </c>
    </row>
    <row r="69" spans="1:7" s="6" customFormat="1" hidden="1" x14ac:dyDescent="0.25">
      <c r="A69" s="1"/>
      <c r="B69" s="16" t="s">
        <v>124</v>
      </c>
      <c r="C69" s="30" t="s">
        <v>125</v>
      </c>
      <c r="D69" s="17">
        <v>122000000</v>
      </c>
      <c r="E69" s="17">
        <f t="shared" ref="E69:F69" si="14">SUM(E70:E72)</f>
        <v>0</v>
      </c>
      <c r="F69" s="17">
        <f t="shared" si="14"/>
        <v>0</v>
      </c>
      <c r="G69" s="5"/>
    </row>
    <row r="70" spans="1:7" hidden="1" x14ac:dyDescent="0.25">
      <c r="B70" s="18" t="s">
        <v>126</v>
      </c>
      <c r="C70" s="23" t="s">
        <v>127</v>
      </c>
      <c r="D70" s="21">
        <v>30000000</v>
      </c>
      <c r="E70" s="21">
        <f>+'[7]Programa I'!F70+'[7]Programa II'!F70+'[7]Programa III'!F70+'[7]Programa IV'!F70</f>
        <v>0</v>
      </c>
      <c r="F70" s="21">
        <f>+'[7]Total Programa'!C70</f>
        <v>0</v>
      </c>
    </row>
    <row r="71" spans="1:7" hidden="1" x14ac:dyDescent="0.25">
      <c r="B71" s="18" t="s">
        <v>128</v>
      </c>
      <c r="C71" s="23" t="s">
        <v>129</v>
      </c>
      <c r="D71" s="21">
        <v>82000000</v>
      </c>
      <c r="E71" s="21">
        <f>+'[7]Programa I'!F71+'[7]Programa II'!F71+'[7]Programa III'!F71+'[7]Programa IV'!F71</f>
        <v>0</v>
      </c>
      <c r="F71" s="21">
        <f>+'[7]Total Programa'!C71</f>
        <v>0</v>
      </c>
    </row>
    <row r="72" spans="1:7" hidden="1" x14ac:dyDescent="0.25">
      <c r="B72" s="18" t="s">
        <v>130</v>
      </c>
      <c r="C72" s="23" t="s">
        <v>125</v>
      </c>
      <c r="D72" s="21">
        <v>10000000</v>
      </c>
      <c r="E72" s="21">
        <f>+'[7]Programa I'!F72+'[7]Programa II'!F72+'[7]Programa III'!F72+'[7]Programa IV'!F72</f>
        <v>0</v>
      </c>
      <c r="F72" s="21">
        <f>+'[7]Total Programa'!C72</f>
        <v>0</v>
      </c>
    </row>
    <row r="73" spans="1:7" hidden="1" x14ac:dyDescent="0.25">
      <c r="B73" s="18" t="s">
        <v>131</v>
      </c>
      <c r="C73" s="23" t="s">
        <v>132</v>
      </c>
      <c r="D73" s="21">
        <v>191584000</v>
      </c>
      <c r="E73" s="21">
        <f>+'[7]Programa I'!F73+'[7]Programa II'!F73+'[7]Programa III'!F73+'[7]Programa IV'!F73</f>
        <v>0</v>
      </c>
      <c r="F73" s="21">
        <f>+'[7]Total Programa'!C73</f>
        <v>0</v>
      </c>
    </row>
    <row r="74" spans="1:7" s="6" customFormat="1" x14ac:dyDescent="0.25">
      <c r="A74" s="15"/>
      <c r="B74" s="18">
        <v>1.05</v>
      </c>
      <c r="C74" s="34" t="s">
        <v>133</v>
      </c>
      <c r="D74" s="20">
        <v>39628564</v>
      </c>
      <c r="E74" s="20">
        <f t="shared" ref="E74:F74" si="15">SUM(E75:E78)</f>
        <v>0</v>
      </c>
      <c r="F74" s="20">
        <f t="shared" si="15"/>
        <v>0</v>
      </c>
      <c r="G74" s="5"/>
    </row>
    <row r="75" spans="1:7" hidden="1" x14ac:dyDescent="0.25">
      <c r="B75" s="18" t="s">
        <v>134</v>
      </c>
      <c r="C75" s="23" t="s">
        <v>135</v>
      </c>
      <c r="D75" s="29">
        <v>4211636</v>
      </c>
      <c r="E75" s="29">
        <f>+'[7]Programa I'!F75+'[7]Programa II'!F75+'[7]Programa III'!F75+'[7]Programa IV'!F75</f>
        <v>0</v>
      </c>
      <c r="F75" s="29">
        <f>+'[7]Total Programa'!C75</f>
        <v>0</v>
      </c>
    </row>
    <row r="76" spans="1:7" hidden="1" x14ac:dyDescent="0.25">
      <c r="B76" s="18" t="s">
        <v>136</v>
      </c>
      <c r="C76" s="23" t="s">
        <v>137</v>
      </c>
      <c r="D76" s="29">
        <v>16820278</v>
      </c>
      <c r="E76" s="29">
        <f>+'[7]Programa I'!F76+'[7]Programa II'!F76+'[7]Programa III'!F76+'[7]Programa IV'!F76</f>
        <v>0</v>
      </c>
      <c r="F76" s="29">
        <f>+'[7]Total Programa'!C76</f>
        <v>0</v>
      </c>
    </row>
    <row r="77" spans="1:7" hidden="1" x14ac:dyDescent="0.25">
      <c r="B77" s="18" t="s">
        <v>138</v>
      </c>
      <c r="C77" s="23" t="s">
        <v>139</v>
      </c>
      <c r="D77" s="29">
        <v>9221400</v>
      </c>
      <c r="E77" s="29">
        <f>+'[7]Programa I'!F77+'[7]Programa II'!F77+'[7]Programa III'!F77+'[7]Programa IV'!F77</f>
        <v>0</v>
      </c>
      <c r="F77" s="29">
        <f>+'[7]Total Programa'!C77</f>
        <v>0</v>
      </c>
    </row>
    <row r="78" spans="1:7" hidden="1" x14ac:dyDescent="0.25">
      <c r="B78" s="18" t="s">
        <v>140</v>
      </c>
      <c r="C78" s="23" t="s">
        <v>141</v>
      </c>
      <c r="D78" s="29">
        <v>9375250</v>
      </c>
      <c r="E78" s="29">
        <f>+'[7]Programa I'!F78+'[7]Programa II'!F78+'[7]Programa III'!F78+'[7]Programa IV'!F78</f>
        <v>0</v>
      </c>
      <c r="F78" s="29">
        <f>+'[7]Total Programa'!C78</f>
        <v>0</v>
      </c>
    </row>
    <row r="79" spans="1:7" s="6" customFormat="1" x14ac:dyDescent="0.25">
      <c r="A79" s="15"/>
      <c r="B79" s="18">
        <v>1.06</v>
      </c>
      <c r="C79" s="34" t="s">
        <v>142</v>
      </c>
      <c r="D79" s="20">
        <v>29000000</v>
      </c>
      <c r="E79" s="20">
        <f t="shared" ref="E79:F79" si="16">SUM(E80:E81)</f>
        <v>0</v>
      </c>
      <c r="F79" s="20">
        <f t="shared" si="16"/>
        <v>0</v>
      </c>
      <c r="G79" s="5"/>
    </row>
    <row r="80" spans="1:7" hidden="1" x14ac:dyDescent="0.25">
      <c r="B80" s="18" t="s">
        <v>143</v>
      </c>
      <c r="C80" s="23" t="s">
        <v>144</v>
      </c>
      <c r="D80" s="29">
        <v>29000000</v>
      </c>
      <c r="E80" s="29">
        <f>+'[7]Programa I'!F80+'[7]Programa II'!F80+'[7]Programa III'!F80+'[7]Programa IV'!F80</f>
        <v>0</v>
      </c>
      <c r="F80" s="29">
        <f>+'[7]Total Programa'!C80</f>
        <v>0</v>
      </c>
    </row>
    <row r="81" spans="1:7" hidden="1" x14ac:dyDescent="0.25">
      <c r="B81" s="18" t="s">
        <v>145</v>
      </c>
      <c r="C81" s="23" t="s">
        <v>146</v>
      </c>
      <c r="D81" s="29">
        <v>0</v>
      </c>
      <c r="E81" s="29">
        <f>+'[7]Programa I'!F81+'[7]Programa II'!F81+'[7]Programa III'!F81+'[7]Programa IV'!F81</f>
        <v>0</v>
      </c>
      <c r="F81" s="29">
        <f>+'[7]Total Programa'!C81</f>
        <v>0</v>
      </c>
    </row>
    <row r="82" spans="1:7" s="6" customFormat="1" x14ac:dyDescent="0.25">
      <c r="A82" s="15"/>
      <c r="B82" s="18">
        <v>1.07</v>
      </c>
      <c r="C82" s="34" t="s">
        <v>147</v>
      </c>
      <c r="D82" s="20">
        <v>55438545</v>
      </c>
      <c r="E82" s="20">
        <f t="shared" ref="E82:F82" si="17">SUM(E83:E85)</f>
        <v>0</v>
      </c>
      <c r="F82" s="20">
        <f t="shared" si="17"/>
        <v>0</v>
      </c>
      <c r="G82" s="5"/>
    </row>
    <row r="83" spans="1:7" hidden="1" x14ac:dyDescent="0.25">
      <c r="B83" s="18" t="s">
        <v>148</v>
      </c>
      <c r="C83" s="23" t="s">
        <v>149</v>
      </c>
      <c r="D83" s="29">
        <v>45000000</v>
      </c>
      <c r="E83" s="29">
        <f>+'[7]Programa I'!F83+'[7]Programa II'!F83+'[7]Programa III'!F83+'[7]Programa IV'!F83</f>
        <v>0</v>
      </c>
      <c r="F83" s="29">
        <f>+'[7]Total Programa'!C83</f>
        <v>0</v>
      </c>
    </row>
    <row r="84" spans="1:7" hidden="1" x14ac:dyDescent="0.25">
      <c r="B84" s="18" t="s">
        <v>150</v>
      </c>
      <c r="C84" s="23" t="s">
        <v>151</v>
      </c>
      <c r="D84" s="29">
        <v>7388545</v>
      </c>
      <c r="E84" s="29">
        <f>+'[7]Programa I'!F84+'[7]Programa II'!F84+'[7]Programa III'!F84+'[7]Programa IV'!F84</f>
        <v>0</v>
      </c>
      <c r="F84" s="29">
        <f>+'[7]Total Programa'!C84</f>
        <v>0</v>
      </c>
    </row>
    <row r="85" spans="1:7" hidden="1" x14ac:dyDescent="0.25">
      <c r="B85" s="18" t="s">
        <v>152</v>
      </c>
      <c r="C85" s="23" t="s">
        <v>153</v>
      </c>
      <c r="D85" s="29">
        <v>3050000</v>
      </c>
      <c r="E85" s="29">
        <f>+'[7]Programa I'!F85+'[7]Programa II'!F85+'[7]Programa III'!F85+'[7]Programa IV'!F85</f>
        <v>0</v>
      </c>
      <c r="F85" s="29">
        <f>+'[7]Total Programa'!C85</f>
        <v>0</v>
      </c>
    </row>
    <row r="86" spans="1:7" s="6" customFormat="1" x14ac:dyDescent="0.25">
      <c r="A86" s="15"/>
      <c r="B86" s="18">
        <v>1.08</v>
      </c>
      <c r="C86" s="34" t="s">
        <v>154</v>
      </c>
      <c r="D86" s="20">
        <v>478545396</v>
      </c>
      <c r="E86" s="20">
        <f t="shared" ref="E86:F86" si="18">SUM(E87:E94)</f>
        <v>0</v>
      </c>
      <c r="F86" s="20">
        <f t="shared" si="18"/>
        <v>0</v>
      </c>
      <c r="G86" s="5"/>
    </row>
    <row r="87" spans="1:7" hidden="1" x14ac:dyDescent="0.25">
      <c r="B87" s="18" t="s">
        <v>155</v>
      </c>
      <c r="C87" s="23" t="s">
        <v>156</v>
      </c>
      <c r="D87" s="29">
        <v>10000000</v>
      </c>
      <c r="E87" s="29">
        <f>+'[7]Programa I'!F87+'[7]Programa II'!F87+'[7]Programa III'!F87+'[7]Programa IV'!F87</f>
        <v>0</v>
      </c>
      <c r="F87" s="29">
        <f>+'[7]Total Programa'!C87</f>
        <v>0</v>
      </c>
    </row>
    <row r="88" spans="1:7" hidden="1" x14ac:dyDescent="0.25">
      <c r="B88" s="18" t="s">
        <v>157</v>
      </c>
      <c r="C88" s="23" t="s">
        <v>158</v>
      </c>
      <c r="D88" s="29">
        <v>0</v>
      </c>
      <c r="E88" s="29">
        <f>+'[7]Programa I'!F88+'[7]Programa II'!F88+'[7]Programa III'!F88+'[7]Programa IV'!F88</f>
        <v>0</v>
      </c>
      <c r="F88" s="29">
        <f>+'[7]Total Programa'!C88</f>
        <v>0</v>
      </c>
    </row>
    <row r="89" spans="1:7" hidden="1" x14ac:dyDescent="0.25">
      <c r="B89" s="18" t="s">
        <v>159</v>
      </c>
      <c r="C89" s="23" t="s">
        <v>160</v>
      </c>
      <c r="D89" s="29">
        <v>4000000</v>
      </c>
      <c r="E89" s="29">
        <f>+'[7]Programa I'!F89+'[7]Programa II'!F89+'[7]Programa III'!F89+'[7]Programa IV'!F89</f>
        <v>0</v>
      </c>
      <c r="F89" s="29">
        <f>+'[7]Total Programa'!C89</f>
        <v>0</v>
      </c>
    </row>
    <row r="90" spans="1:7" hidden="1" x14ac:dyDescent="0.25">
      <c r="B90" s="18" t="s">
        <v>161</v>
      </c>
      <c r="C90" s="23" t="s">
        <v>162</v>
      </c>
      <c r="D90" s="29">
        <v>10000000</v>
      </c>
      <c r="E90" s="29">
        <f>+'[7]Programa I'!F90+'[7]Programa II'!F90+'[7]Programa III'!F90+'[7]Programa IV'!F90</f>
        <v>0</v>
      </c>
      <c r="F90" s="29">
        <f>+'[7]Total Programa'!C90</f>
        <v>0</v>
      </c>
    </row>
    <row r="91" spans="1:7" hidden="1" x14ac:dyDescent="0.25">
      <c r="B91" s="18" t="s">
        <v>163</v>
      </c>
      <c r="C91" s="23" t="s">
        <v>164</v>
      </c>
      <c r="D91" s="29">
        <v>19603000</v>
      </c>
      <c r="E91" s="29">
        <f>+'[7]Programa I'!F91+'[7]Programa II'!F91+'[7]Programa III'!F91+'[7]Programa IV'!F91</f>
        <v>0</v>
      </c>
      <c r="F91" s="29">
        <f>+'[7]Total Programa'!C91</f>
        <v>0</v>
      </c>
    </row>
    <row r="92" spans="1:7" hidden="1" x14ac:dyDescent="0.25">
      <c r="B92" s="18" t="s">
        <v>165</v>
      </c>
      <c r="C92" s="27" t="s">
        <v>166</v>
      </c>
      <c r="D92" s="29">
        <v>37272000</v>
      </c>
      <c r="E92" s="29">
        <f>+'[7]Programa I'!F92+'[7]Programa II'!F92+'[7]Programa III'!F92+'[7]Programa IV'!F92</f>
        <v>0</v>
      </c>
      <c r="F92" s="29">
        <f>+'[7]Total Programa'!C92</f>
        <v>0</v>
      </c>
    </row>
    <row r="93" spans="1:7" hidden="1" x14ac:dyDescent="0.25">
      <c r="B93" s="18" t="s">
        <v>167</v>
      </c>
      <c r="C93" s="27" t="s">
        <v>168</v>
      </c>
      <c r="D93" s="29">
        <v>396870396</v>
      </c>
      <c r="E93" s="29">
        <f>+'[7]Programa I'!F93+'[7]Programa II'!F93+'[7]Programa III'!F93+'[7]Programa IV'!F93</f>
        <v>0</v>
      </c>
      <c r="F93" s="29">
        <f>+'[7]Total Programa'!C93</f>
        <v>0</v>
      </c>
    </row>
    <row r="94" spans="1:7" hidden="1" x14ac:dyDescent="0.25">
      <c r="B94" s="18" t="s">
        <v>169</v>
      </c>
      <c r="C94" s="23" t="s">
        <v>170</v>
      </c>
      <c r="D94" s="29">
        <v>800000</v>
      </c>
      <c r="E94" s="29">
        <f>+'[7]Programa I'!F94+'[7]Programa II'!F94+'[7]Programa III'!F94+'[7]Programa IV'!F94</f>
        <v>0</v>
      </c>
      <c r="F94" s="29">
        <f>+'[7]Total Programa'!C94</f>
        <v>0</v>
      </c>
    </row>
    <row r="95" spans="1:7" s="6" customFormat="1" x14ac:dyDescent="0.25">
      <c r="A95" s="15"/>
      <c r="B95" s="18">
        <v>1.0900000000000001</v>
      </c>
      <c r="C95" s="34" t="s">
        <v>171</v>
      </c>
      <c r="D95" s="20">
        <v>74200000</v>
      </c>
      <c r="E95" s="20">
        <f t="shared" ref="E95:F95" si="19">SUM(E96:E97)</f>
        <v>347635.68</v>
      </c>
      <c r="F95" s="20">
        <f t="shared" si="19"/>
        <v>347635.68</v>
      </c>
      <c r="G95" s="5"/>
    </row>
    <row r="96" spans="1:7" hidden="1" x14ac:dyDescent="0.25">
      <c r="B96" s="18" t="s">
        <v>172</v>
      </c>
      <c r="C96" s="23" t="s">
        <v>173</v>
      </c>
      <c r="D96" s="29">
        <v>72000000</v>
      </c>
      <c r="E96" s="29">
        <f>+'[7]Programa I'!F96+'[7]Programa II'!F96+'[7]Programa III'!F96+'[7]Programa IV'!F96</f>
        <v>347635.68</v>
      </c>
      <c r="F96" s="29">
        <f>+'[7]Total Programa'!C96</f>
        <v>347635.68</v>
      </c>
    </row>
    <row r="97" spans="1:58" hidden="1" x14ac:dyDescent="0.25">
      <c r="B97" s="18" t="s">
        <v>174</v>
      </c>
      <c r="C97" s="23" t="s">
        <v>175</v>
      </c>
      <c r="D97" s="29">
        <v>2200000</v>
      </c>
      <c r="E97" s="29">
        <f>+'[7]Programa I'!F97+'[7]Programa II'!F97+'[7]Programa III'!F97+'[7]Programa IV'!F97</f>
        <v>0</v>
      </c>
      <c r="F97" s="29">
        <f>+'[7]Total Programa'!C97</f>
        <v>0</v>
      </c>
    </row>
    <row r="98" spans="1:58" s="6" customFormat="1" x14ac:dyDescent="0.25">
      <c r="A98" s="15"/>
      <c r="B98" s="18">
        <v>1.99</v>
      </c>
      <c r="C98" s="34" t="s">
        <v>176</v>
      </c>
      <c r="D98" s="20">
        <v>101900000</v>
      </c>
      <c r="E98" s="20">
        <f t="shared" ref="E98:F98" si="20">SUM(E99:E100)</f>
        <v>6508.8</v>
      </c>
      <c r="F98" s="20">
        <f t="shared" si="20"/>
        <v>6508.8</v>
      </c>
      <c r="G98" s="5"/>
    </row>
    <row r="99" spans="1:58" s="6" customFormat="1" hidden="1" x14ac:dyDescent="0.25">
      <c r="B99" s="18" t="s">
        <v>177</v>
      </c>
      <c r="C99" s="23" t="s">
        <v>178</v>
      </c>
      <c r="D99" s="29">
        <v>61000000</v>
      </c>
      <c r="E99" s="29">
        <f>+'[7]Programa I'!F99+'[7]Programa II'!F99+'[7]Programa III'!F99+'[7]Programa IV'!F99</f>
        <v>0</v>
      </c>
      <c r="F99" s="29">
        <f>+'[7]Total Programa'!C99</f>
        <v>0</v>
      </c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6" customFormat="1" hidden="1" x14ac:dyDescent="0.25">
      <c r="B100" s="18" t="s">
        <v>179</v>
      </c>
      <c r="C100" s="23" t="s">
        <v>180</v>
      </c>
      <c r="D100" s="29">
        <v>40900000</v>
      </c>
      <c r="E100" s="29">
        <f>+'[7]Programa I'!F100+'[7]Programa II'!F100+'[7]Programa III'!F100+'[7]Programa IV'!F100</f>
        <v>6508.8</v>
      </c>
      <c r="F100" s="29">
        <f>+'[7]Total Programa'!C100</f>
        <v>6508.8</v>
      </c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6" customFormat="1" x14ac:dyDescent="0.25">
      <c r="A101" s="15"/>
      <c r="B101" s="11">
        <v>2</v>
      </c>
      <c r="C101" s="12" t="s">
        <v>181</v>
      </c>
      <c r="D101" s="13">
        <v>61697628</v>
      </c>
      <c r="E101" s="13">
        <f>+E102+E107+E109+E117+E120</f>
        <v>454369.23000000004</v>
      </c>
      <c r="F101" s="13">
        <f>+F102+F107+F109+F117+F120</f>
        <v>454369.23000000004</v>
      </c>
      <c r="G101" s="5"/>
    </row>
    <row r="102" spans="1:58" s="6" customFormat="1" x14ac:dyDescent="0.25">
      <c r="A102" s="15"/>
      <c r="B102" s="18">
        <v>2.0099999999999998</v>
      </c>
      <c r="C102" s="34" t="s">
        <v>182</v>
      </c>
      <c r="D102" s="20">
        <v>10839056</v>
      </c>
      <c r="E102" s="20">
        <f t="shared" ref="E102:F102" si="21">SUM(E103:E106)</f>
        <v>0</v>
      </c>
      <c r="F102" s="20">
        <f t="shared" si="21"/>
        <v>0</v>
      </c>
      <c r="G102" s="5"/>
    </row>
    <row r="103" spans="1:58" hidden="1" x14ac:dyDescent="0.25">
      <c r="B103" s="18" t="s">
        <v>183</v>
      </c>
      <c r="C103" s="23" t="s">
        <v>184</v>
      </c>
      <c r="D103" s="29">
        <v>7000000</v>
      </c>
      <c r="E103" s="29">
        <f>+'[7]Programa I'!F103+'[7]Programa II'!F103+'[7]Programa III'!F103+'[7]Programa IV'!F103</f>
        <v>0</v>
      </c>
      <c r="F103" s="29">
        <f>+'[7]Total Programa'!C103</f>
        <v>0</v>
      </c>
    </row>
    <row r="104" spans="1:58" hidden="1" x14ac:dyDescent="0.25">
      <c r="B104" s="18" t="s">
        <v>185</v>
      </c>
      <c r="C104" s="23" t="s">
        <v>186</v>
      </c>
      <c r="D104" s="29">
        <v>800000</v>
      </c>
      <c r="E104" s="29">
        <f>+'[7]Programa I'!F104+'[7]Programa II'!F104+'[7]Programa III'!F104+'[7]Programa IV'!F104</f>
        <v>0</v>
      </c>
      <c r="F104" s="29">
        <f>+'[7]Total Programa'!C104</f>
        <v>0</v>
      </c>
    </row>
    <row r="105" spans="1:58" hidden="1" x14ac:dyDescent="0.25">
      <c r="B105" s="18" t="s">
        <v>187</v>
      </c>
      <c r="C105" s="23" t="s">
        <v>188</v>
      </c>
      <c r="D105" s="29">
        <v>2839056</v>
      </c>
      <c r="E105" s="29">
        <f>+'[7]Programa I'!F105+'[7]Programa II'!F105+'[7]Programa III'!F105+'[7]Programa IV'!F105</f>
        <v>0</v>
      </c>
      <c r="F105" s="29">
        <f>+'[7]Total Programa'!C105</f>
        <v>0</v>
      </c>
    </row>
    <row r="106" spans="1:58" hidden="1" x14ac:dyDescent="0.25">
      <c r="B106" s="26" t="s">
        <v>189</v>
      </c>
      <c r="C106" s="23" t="s">
        <v>190</v>
      </c>
      <c r="D106" s="29">
        <v>200000</v>
      </c>
      <c r="E106" s="29">
        <f>+'[7]Programa I'!F106+'[7]Programa II'!F106+'[7]Programa III'!F106+'[7]Programa IV'!F106</f>
        <v>0</v>
      </c>
      <c r="F106" s="29">
        <f>+'[7]Total Programa'!C106</f>
        <v>0</v>
      </c>
    </row>
    <row r="107" spans="1:58" s="6" customFormat="1" x14ac:dyDescent="0.25">
      <c r="A107" s="15"/>
      <c r="B107" s="18">
        <v>2.02</v>
      </c>
      <c r="C107" s="34" t="s">
        <v>191</v>
      </c>
      <c r="D107" s="20">
        <v>0</v>
      </c>
      <c r="E107" s="20">
        <f t="shared" ref="E107:F107" si="22">+E108</f>
        <v>0</v>
      </c>
      <c r="F107" s="20">
        <f t="shared" si="22"/>
        <v>0</v>
      </c>
      <c r="G107" s="5"/>
    </row>
    <row r="108" spans="1:58" hidden="1" x14ac:dyDescent="0.25">
      <c r="B108" s="18" t="s">
        <v>192</v>
      </c>
      <c r="C108" s="33" t="s">
        <v>193</v>
      </c>
      <c r="D108" s="29">
        <v>0</v>
      </c>
      <c r="E108" s="29">
        <f>+'[7]Programa I'!F108+'[7]Programa II'!F108+'[7]Programa III'!F108+'[7]Programa IV'!F108</f>
        <v>0</v>
      </c>
      <c r="F108" s="29">
        <f>+'[7]Total Programa'!C108</f>
        <v>0</v>
      </c>
    </row>
    <row r="109" spans="1:58" s="6" customFormat="1" x14ac:dyDescent="0.25">
      <c r="A109" s="15"/>
      <c r="B109" s="18">
        <v>2.0299999999999998</v>
      </c>
      <c r="C109" s="34" t="s">
        <v>194</v>
      </c>
      <c r="D109" s="20">
        <v>12686000</v>
      </c>
      <c r="E109" s="20">
        <f t="shared" ref="E109:F109" si="23">SUM(E110:E116)</f>
        <v>3096.45</v>
      </c>
      <c r="F109" s="20">
        <f t="shared" si="23"/>
        <v>3096.45</v>
      </c>
      <c r="G109" s="5"/>
    </row>
    <row r="110" spans="1:58" hidden="1" x14ac:dyDescent="0.25">
      <c r="B110" s="18" t="s">
        <v>195</v>
      </c>
      <c r="C110" s="23" t="s">
        <v>196</v>
      </c>
      <c r="D110" s="29">
        <v>1000000</v>
      </c>
      <c r="E110" s="29">
        <f>+'[7]Programa I'!F110+'[7]Programa II'!F110+'[7]Programa III'!F110+'[7]Programa IV'!F110</f>
        <v>0</v>
      </c>
      <c r="F110" s="29">
        <f>+'[7]Total Programa'!C110</f>
        <v>0</v>
      </c>
    </row>
    <row r="111" spans="1:58" hidden="1" x14ac:dyDescent="0.25">
      <c r="B111" s="18" t="s">
        <v>197</v>
      </c>
      <c r="C111" s="23" t="s">
        <v>198</v>
      </c>
      <c r="D111" s="29">
        <v>500000</v>
      </c>
      <c r="E111" s="29">
        <f>+'[7]Programa I'!F111+'[7]Programa II'!F111+'[7]Programa III'!F111+'[7]Programa IV'!F111</f>
        <v>0</v>
      </c>
      <c r="F111" s="29">
        <f>+'[7]Total Programa'!C111</f>
        <v>0</v>
      </c>
    </row>
    <row r="112" spans="1:58" hidden="1" x14ac:dyDescent="0.25">
      <c r="B112" s="18" t="s">
        <v>199</v>
      </c>
      <c r="C112" s="23" t="s">
        <v>200</v>
      </c>
      <c r="D112" s="29">
        <v>1000000</v>
      </c>
      <c r="E112" s="29">
        <f>+'[7]Programa I'!F112+'[7]Programa II'!F112+'[7]Programa III'!F112+'[7]Programa IV'!F112</f>
        <v>0</v>
      </c>
      <c r="F112" s="29">
        <f>+'[7]Total Programa'!C112</f>
        <v>0</v>
      </c>
    </row>
    <row r="113" spans="1:7" hidden="1" x14ac:dyDescent="0.25">
      <c r="B113" s="18" t="s">
        <v>201</v>
      </c>
      <c r="C113" s="23" t="s">
        <v>202</v>
      </c>
      <c r="D113" s="29">
        <v>8186000</v>
      </c>
      <c r="E113" s="29">
        <f>+'[7]Programa I'!F113+'[7]Programa II'!F113+'[7]Programa III'!F113+'[7]Programa IV'!F113</f>
        <v>3096.45</v>
      </c>
      <c r="F113" s="29">
        <f>+'[7]Total Programa'!C113</f>
        <v>3096.45</v>
      </c>
    </row>
    <row r="114" spans="1:7" hidden="1" x14ac:dyDescent="0.25">
      <c r="B114" s="18" t="s">
        <v>203</v>
      </c>
      <c r="C114" s="23" t="s">
        <v>204</v>
      </c>
      <c r="D114" s="29">
        <v>1000000</v>
      </c>
      <c r="E114" s="29">
        <f>+'[7]Programa I'!F114+'[7]Programa II'!F114+'[7]Programa III'!F114+'[7]Programa IV'!F114</f>
        <v>0</v>
      </c>
      <c r="F114" s="29">
        <f>+'[7]Total Programa'!C114</f>
        <v>0</v>
      </c>
    </row>
    <row r="115" spans="1:7" hidden="1" x14ac:dyDescent="0.25">
      <c r="B115" s="18" t="s">
        <v>205</v>
      </c>
      <c r="C115" s="23" t="s">
        <v>206</v>
      </c>
      <c r="D115" s="29">
        <v>500000</v>
      </c>
      <c r="E115" s="29">
        <f>+'[7]Programa I'!F115+'[7]Programa II'!F115+'[7]Programa III'!F115+'[7]Programa IV'!F115</f>
        <v>0</v>
      </c>
      <c r="F115" s="29">
        <f>+'[7]Total Programa'!C115</f>
        <v>0</v>
      </c>
    </row>
    <row r="116" spans="1:7" hidden="1" x14ac:dyDescent="0.25">
      <c r="B116" s="18" t="s">
        <v>207</v>
      </c>
      <c r="C116" s="23" t="s">
        <v>208</v>
      </c>
      <c r="D116" s="29">
        <v>500000</v>
      </c>
      <c r="E116" s="29">
        <f>+'[7]Programa I'!F116+'[7]Programa II'!F116+'[7]Programa III'!F116+'[7]Programa IV'!F116</f>
        <v>0</v>
      </c>
      <c r="F116" s="29">
        <f>+'[7]Total Programa'!C116</f>
        <v>0</v>
      </c>
    </row>
    <row r="117" spans="1:7" s="6" customFormat="1" x14ac:dyDescent="0.25">
      <c r="A117" s="15"/>
      <c r="B117" s="18">
        <v>2.04</v>
      </c>
      <c r="C117" s="34" t="s">
        <v>209</v>
      </c>
      <c r="D117" s="20">
        <v>17427040</v>
      </c>
      <c r="E117" s="20">
        <f t="shared" ref="E117:F117" si="24">SUM(E118:E119)</f>
        <v>0</v>
      </c>
      <c r="F117" s="20">
        <f t="shared" si="24"/>
        <v>0</v>
      </c>
      <c r="G117" s="5"/>
    </row>
    <row r="118" spans="1:7" hidden="1" x14ac:dyDescent="0.25">
      <c r="B118" s="18" t="s">
        <v>210</v>
      </c>
      <c r="C118" s="23" t="s">
        <v>211</v>
      </c>
      <c r="D118" s="29">
        <v>6204400</v>
      </c>
      <c r="E118" s="29">
        <f>+'[7]Programa I'!F118+'[7]Programa II'!F118+'[7]Programa III'!F118+'[7]Programa IV'!F118</f>
        <v>0</v>
      </c>
      <c r="F118" s="29">
        <f>+'[7]Total Programa'!C118</f>
        <v>0</v>
      </c>
    </row>
    <row r="119" spans="1:7" hidden="1" x14ac:dyDescent="0.25">
      <c r="B119" s="18" t="s">
        <v>212</v>
      </c>
      <c r="C119" s="23" t="s">
        <v>213</v>
      </c>
      <c r="D119" s="29">
        <v>11222640</v>
      </c>
      <c r="E119" s="29">
        <f>+'[7]Programa I'!F119+'[7]Programa II'!F119+'[7]Programa III'!F119+'[7]Programa IV'!F119</f>
        <v>0</v>
      </c>
      <c r="F119" s="29">
        <f>+'[7]Total Programa'!C119</f>
        <v>0</v>
      </c>
    </row>
    <row r="120" spans="1:7" s="6" customFormat="1" x14ac:dyDescent="0.25">
      <c r="A120" s="15"/>
      <c r="B120" s="18">
        <v>2.99</v>
      </c>
      <c r="C120" s="34" t="s">
        <v>214</v>
      </c>
      <c r="D120" s="20">
        <v>20745532</v>
      </c>
      <c r="E120" s="20">
        <f t="shared" ref="E120:F120" si="25">SUM(E121:E128)</f>
        <v>451272.78</v>
      </c>
      <c r="F120" s="20">
        <f t="shared" si="25"/>
        <v>451272.78</v>
      </c>
      <c r="G120" s="5"/>
    </row>
    <row r="121" spans="1:7" hidden="1" x14ac:dyDescent="0.25">
      <c r="B121" s="18" t="s">
        <v>215</v>
      </c>
      <c r="C121" s="23" t="s">
        <v>216</v>
      </c>
      <c r="D121" s="29">
        <v>5204400</v>
      </c>
      <c r="E121" s="29">
        <f>+'[7]Programa I'!F121+'[7]Programa II'!F121+'[7]Programa III'!F121+'[7]Programa IV'!F121</f>
        <v>62156.270000000004</v>
      </c>
      <c r="F121" s="29">
        <f>+'[7]Total Programa'!C121</f>
        <v>62156.270000000004</v>
      </c>
    </row>
    <row r="122" spans="1:7" hidden="1" x14ac:dyDescent="0.25">
      <c r="B122" s="18" t="s">
        <v>217</v>
      </c>
      <c r="C122" s="23" t="s">
        <v>218</v>
      </c>
      <c r="D122" s="29">
        <v>350000</v>
      </c>
      <c r="E122" s="29">
        <f>+'[7]Programa I'!F122+'[7]Programa II'!F122+'[7]Programa III'!F122+'[7]Programa IV'!F122</f>
        <v>0</v>
      </c>
      <c r="F122" s="29">
        <f>+'[7]Total Programa'!C122</f>
        <v>0</v>
      </c>
    </row>
    <row r="123" spans="1:7" hidden="1" x14ac:dyDescent="0.25">
      <c r="B123" s="18" t="s">
        <v>219</v>
      </c>
      <c r="C123" s="23" t="s">
        <v>220</v>
      </c>
      <c r="D123" s="29">
        <v>8916132</v>
      </c>
      <c r="E123" s="29">
        <f>+'[7]Programa I'!F123+'[7]Programa II'!F123+'[7]Programa III'!F123+'[7]Programa IV'!F123</f>
        <v>236514.8</v>
      </c>
      <c r="F123" s="29">
        <f>+'[7]Total Programa'!C123</f>
        <v>236514.8</v>
      </c>
    </row>
    <row r="124" spans="1:7" hidden="1" x14ac:dyDescent="0.25">
      <c r="B124" s="18" t="s">
        <v>221</v>
      </c>
      <c r="C124" s="23" t="s">
        <v>222</v>
      </c>
      <c r="D124" s="29">
        <v>1000000</v>
      </c>
      <c r="E124" s="29">
        <f>+'[7]Programa I'!F124+'[7]Programa II'!F124+'[7]Programa III'!F124+'[7]Programa IV'!F124</f>
        <v>0</v>
      </c>
      <c r="F124" s="29">
        <f>+'[7]Total Programa'!C124</f>
        <v>0</v>
      </c>
    </row>
    <row r="125" spans="1:7" hidden="1" x14ac:dyDescent="0.25">
      <c r="B125" s="18" t="s">
        <v>223</v>
      </c>
      <c r="C125" s="23" t="s">
        <v>224</v>
      </c>
      <c r="D125" s="29">
        <v>4000000</v>
      </c>
      <c r="E125" s="29">
        <f>+'[7]Programa I'!F125+'[7]Programa II'!F125+'[7]Programa III'!F125+'[7]Programa IV'!F125</f>
        <v>152601.71</v>
      </c>
      <c r="F125" s="29">
        <f>+'[7]Total Programa'!C125</f>
        <v>152601.71</v>
      </c>
    </row>
    <row r="126" spans="1:7" hidden="1" x14ac:dyDescent="0.25">
      <c r="B126" s="18" t="s">
        <v>225</v>
      </c>
      <c r="C126" s="23" t="s">
        <v>226</v>
      </c>
      <c r="D126" s="29">
        <v>775000</v>
      </c>
      <c r="E126" s="29">
        <f>+'[7]Programa I'!F126+'[7]Programa II'!F126+'[7]Programa III'!F126+'[7]Programa IV'!F126</f>
        <v>0</v>
      </c>
      <c r="F126" s="29">
        <f>+'[7]Total Programa'!C126</f>
        <v>0</v>
      </c>
    </row>
    <row r="127" spans="1:7" hidden="1" x14ac:dyDescent="0.25">
      <c r="B127" s="18" t="s">
        <v>227</v>
      </c>
      <c r="C127" s="23" t="s">
        <v>228</v>
      </c>
      <c r="D127" s="29">
        <v>0</v>
      </c>
      <c r="E127" s="29">
        <f>+'[7]Programa I'!F127+'[7]Programa II'!F127+'[7]Programa III'!F127+'[7]Programa IV'!F127</f>
        <v>0</v>
      </c>
      <c r="F127" s="29">
        <f>+'[7]Total Programa'!C127</f>
        <v>0</v>
      </c>
    </row>
    <row r="128" spans="1:7" hidden="1" x14ac:dyDescent="0.25">
      <c r="B128" s="18" t="s">
        <v>229</v>
      </c>
      <c r="C128" s="23" t="s">
        <v>230</v>
      </c>
      <c r="D128" s="29">
        <v>500000</v>
      </c>
      <c r="E128" s="29">
        <f>+'[7]Programa I'!F128+'[7]Programa II'!F128+'[7]Programa III'!F128+'[7]Programa IV'!F128</f>
        <v>0</v>
      </c>
      <c r="F128" s="29">
        <f>+'[7]Total Programa'!C128</f>
        <v>0</v>
      </c>
    </row>
    <row r="129" spans="1:7" s="6" customFormat="1" x14ac:dyDescent="0.25">
      <c r="A129" s="15"/>
      <c r="B129" s="11">
        <v>3</v>
      </c>
      <c r="C129" s="12" t="s">
        <v>231</v>
      </c>
      <c r="D129" s="13">
        <v>6136079375</v>
      </c>
      <c r="E129" s="13">
        <f t="shared" ref="E129:F129" si="26">+E130+E133+E141+E144</f>
        <v>106270287.5</v>
      </c>
      <c r="F129" s="13">
        <f t="shared" si="26"/>
        <v>106270287.5</v>
      </c>
      <c r="G129" s="5"/>
    </row>
    <row r="130" spans="1:7" s="6" customFormat="1" x14ac:dyDescent="0.25">
      <c r="A130" s="15"/>
      <c r="B130" s="18">
        <v>3.01</v>
      </c>
      <c r="C130" s="34" t="s">
        <v>232</v>
      </c>
      <c r="D130" s="20">
        <v>6136079375</v>
      </c>
      <c r="E130" s="20">
        <f t="shared" ref="E130:F130" si="27">SUM(E131:E132)</f>
        <v>106270287.5</v>
      </c>
      <c r="F130" s="20">
        <f t="shared" si="27"/>
        <v>106270287.5</v>
      </c>
      <c r="G130" s="5"/>
    </row>
    <row r="131" spans="1:7" hidden="1" x14ac:dyDescent="0.25">
      <c r="B131" s="18" t="s">
        <v>233</v>
      </c>
      <c r="C131" s="23" t="s">
        <v>234</v>
      </c>
      <c r="D131" s="29">
        <v>4612949375</v>
      </c>
      <c r="E131" s="29">
        <f>+'[7]Programa I'!F131+'[7]Programa II'!F131+'[7]Programa III'!F131+'[7]Programa IV'!F131</f>
        <v>106270287.5</v>
      </c>
      <c r="F131" s="29">
        <f>+'[7]Total Programa'!C131</f>
        <v>106270287.5</v>
      </c>
    </row>
    <row r="132" spans="1:7" hidden="1" x14ac:dyDescent="0.25">
      <c r="B132" s="18" t="s">
        <v>235</v>
      </c>
      <c r="C132" s="23" t="s">
        <v>236</v>
      </c>
      <c r="D132" s="29">
        <v>1523130000</v>
      </c>
      <c r="E132" s="29">
        <f>+'[7]Programa I'!F132+'[7]Programa II'!F132+'[7]Programa III'!F132+'[7]Programa IV'!F132</f>
        <v>0</v>
      </c>
      <c r="F132" s="29">
        <f>+'[7]Total Programa'!C132</f>
        <v>0</v>
      </c>
    </row>
    <row r="133" spans="1:7" s="6" customFormat="1" hidden="1" x14ac:dyDescent="0.25">
      <c r="B133" s="16">
        <v>3.02</v>
      </c>
      <c r="C133" s="22" t="s">
        <v>237</v>
      </c>
      <c r="D133" s="17">
        <v>0</v>
      </c>
      <c r="E133" s="17">
        <f t="shared" ref="E133:F133" si="28">SUM(E134:E140)</f>
        <v>0</v>
      </c>
      <c r="F133" s="17">
        <f t="shared" si="28"/>
        <v>0</v>
      </c>
      <c r="G133" s="5"/>
    </row>
    <row r="134" spans="1:7" hidden="1" x14ac:dyDescent="0.25">
      <c r="B134" s="18" t="s">
        <v>238</v>
      </c>
      <c r="C134" s="23" t="s">
        <v>239</v>
      </c>
      <c r="D134" s="29">
        <v>0</v>
      </c>
      <c r="E134" s="29">
        <f>+'[7]Programa I'!F134+'[7]Programa II'!F134+'[7]Programa III'!F134+'[7]Programa IV'!F134</f>
        <v>0</v>
      </c>
      <c r="F134" s="29">
        <f>+'[7]Total Programa'!C134</f>
        <v>0</v>
      </c>
    </row>
    <row r="135" spans="1:7" hidden="1" x14ac:dyDescent="0.25">
      <c r="B135" s="18" t="s">
        <v>240</v>
      </c>
      <c r="C135" s="23" t="s">
        <v>241</v>
      </c>
      <c r="D135" s="29">
        <v>0</v>
      </c>
      <c r="E135" s="29">
        <f>+'[7]Programa I'!F135+'[7]Programa II'!F135+'[7]Programa III'!F135+'[7]Programa IV'!F135</f>
        <v>0</v>
      </c>
      <c r="F135" s="29">
        <f>+'[7]Total Programa'!C135</f>
        <v>0</v>
      </c>
    </row>
    <row r="136" spans="1:7" hidden="1" x14ac:dyDescent="0.25">
      <c r="B136" s="18" t="s">
        <v>242</v>
      </c>
      <c r="C136" s="23" t="s">
        <v>243</v>
      </c>
      <c r="D136" s="29">
        <v>0</v>
      </c>
      <c r="E136" s="29">
        <f>+'[7]Programa I'!F136+'[7]Programa II'!F136+'[7]Programa III'!F136+'[7]Programa IV'!F136</f>
        <v>0</v>
      </c>
      <c r="F136" s="29">
        <f>+'[7]Total Programa'!C136</f>
        <v>0</v>
      </c>
    </row>
    <row r="137" spans="1:7" hidden="1" x14ac:dyDescent="0.25">
      <c r="B137" s="18" t="s">
        <v>244</v>
      </c>
      <c r="C137" s="23" t="s">
        <v>245</v>
      </c>
      <c r="D137" s="29">
        <v>0</v>
      </c>
      <c r="E137" s="29">
        <f>+'[7]Programa I'!F137+'[7]Programa II'!F137+'[7]Programa III'!F137+'[7]Programa IV'!F137</f>
        <v>0</v>
      </c>
      <c r="F137" s="29">
        <f>+'[7]Total Programa'!C137</f>
        <v>0</v>
      </c>
    </row>
    <row r="138" spans="1:7" hidden="1" x14ac:dyDescent="0.25">
      <c r="B138" s="18" t="s">
        <v>246</v>
      </c>
      <c r="C138" s="23" t="s">
        <v>247</v>
      </c>
      <c r="D138" s="29">
        <v>0</v>
      </c>
      <c r="E138" s="29">
        <f>+'[7]Programa I'!F138+'[7]Programa II'!F138+'[7]Programa III'!F138+'[7]Programa IV'!F138</f>
        <v>0</v>
      </c>
      <c r="F138" s="29">
        <f>+'[7]Total Programa'!C138</f>
        <v>0</v>
      </c>
    </row>
    <row r="139" spans="1:7" hidden="1" x14ac:dyDescent="0.25">
      <c r="B139" s="18" t="s">
        <v>248</v>
      </c>
      <c r="C139" s="23" t="s">
        <v>249</v>
      </c>
      <c r="D139" s="29">
        <v>0</v>
      </c>
      <c r="E139" s="29">
        <f>+'[7]Programa I'!F139+'[7]Programa II'!F139+'[7]Programa III'!F139+'[7]Programa IV'!F139</f>
        <v>0</v>
      </c>
      <c r="F139" s="29">
        <f>+'[7]Total Programa'!C139</f>
        <v>0</v>
      </c>
    </row>
    <row r="140" spans="1:7" hidden="1" x14ac:dyDescent="0.25">
      <c r="B140" s="18" t="s">
        <v>250</v>
      </c>
      <c r="C140" s="23" t="s">
        <v>251</v>
      </c>
      <c r="D140" s="29">
        <v>0</v>
      </c>
      <c r="E140" s="29">
        <f>+'[7]Programa I'!F140+'[7]Programa II'!F140+'[7]Programa III'!F140+'[7]Programa IV'!F140</f>
        <v>0</v>
      </c>
      <c r="F140" s="29">
        <f>+'[7]Total Programa'!C140</f>
        <v>0</v>
      </c>
    </row>
    <row r="141" spans="1:7" s="6" customFormat="1" hidden="1" x14ac:dyDescent="0.25">
      <c r="B141" s="16">
        <v>3.03</v>
      </c>
      <c r="C141" s="22" t="s">
        <v>252</v>
      </c>
      <c r="D141" s="17">
        <v>0</v>
      </c>
      <c r="E141" s="17">
        <f t="shared" ref="E141:F141" si="29">SUM(E142:E143)</f>
        <v>0</v>
      </c>
      <c r="F141" s="17">
        <f t="shared" si="29"/>
        <v>0</v>
      </c>
      <c r="G141" s="5"/>
    </row>
    <row r="142" spans="1:7" hidden="1" x14ac:dyDescent="0.25">
      <c r="B142" s="18" t="s">
        <v>253</v>
      </c>
      <c r="C142" s="23" t="s">
        <v>254</v>
      </c>
      <c r="D142" s="29">
        <v>0</v>
      </c>
      <c r="E142" s="29">
        <f>+'[7]Programa I'!F142+'[7]Programa II'!F142+'[7]Programa III'!F142+'[7]Programa IV'!F142</f>
        <v>0</v>
      </c>
      <c r="F142" s="29">
        <f>+'[7]Total Programa'!C142</f>
        <v>0</v>
      </c>
    </row>
    <row r="143" spans="1:7" hidden="1" x14ac:dyDescent="0.25">
      <c r="B143" s="18" t="s">
        <v>255</v>
      </c>
      <c r="C143" s="23" t="s">
        <v>256</v>
      </c>
      <c r="D143" s="29">
        <v>0</v>
      </c>
      <c r="E143" s="29">
        <f>+'[7]Programa I'!F143+'[7]Programa II'!F143+'[7]Programa III'!F143+'[7]Programa IV'!F143</f>
        <v>0</v>
      </c>
      <c r="F143" s="29">
        <f>+'[7]Total Programa'!C143</f>
        <v>0</v>
      </c>
    </row>
    <row r="144" spans="1:7" s="6" customFormat="1" hidden="1" x14ac:dyDescent="0.25">
      <c r="B144" s="16">
        <v>3.04</v>
      </c>
      <c r="C144" s="22" t="s">
        <v>257</v>
      </c>
      <c r="D144" s="17">
        <v>0</v>
      </c>
      <c r="E144" s="17">
        <f t="shared" ref="E144:F144" si="30">SUM(E145:E150)</f>
        <v>0</v>
      </c>
      <c r="F144" s="17">
        <f t="shared" si="30"/>
        <v>0</v>
      </c>
      <c r="G144" s="5"/>
    </row>
    <row r="145" spans="1:7" hidden="1" x14ac:dyDescent="0.25">
      <c r="B145" s="18" t="s">
        <v>258</v>
      </c>
      <c r="C145" s="23" t="s">
        <v>259</v>
      </c>
      <c r="D145" s="29">
        <v>0</v>
      </c>
      <c r="E145" s="29">
        <f>+'[7]Programa I'!F145+'[7]Programa II'!F145+'[7]Programa III'!F145+'[7]Programa IV'!F145</f>
        <v>0</v>
      </c>
      <c r="F145" s="29">
        <f>+'[7]Total Programa'!C145</f>
        <v>0</v>
      </c>
    </row>
    <row r="146" spans="1:7" hidden="1" x14ac:dyDescent="0.25">
      <c r="B146" s="18" t="s">
        <v>260</v>
      </c>
      <c r="C146" s="23" t="s">
        <v>261</v>
      </c>
      <c r="D146" s="29">
        <v>0</v>
      </c>
      <c r="E146" s="29">
        <f>+'[7]Programa I'!F146+'[7]Programa II'!F146+'[7]Programa III'!F146+'[7]Programa IV'!F146</f>
        <v>0</v>
      </c>
      <c r="F146" s="29">
        <f>+'[7]Total Programa'!C146</f>
        <v>0</v>
      </c>
    </row>
    <row r="147" spans="1:7" hidden="1" x14ac:dyDescent="0.25">
      <c r="B147" s="26" t="s">
        <v>262</v>
      </c>
      <c r="C147" s="27" t="s">
        <v>263</v>
      </c>
      <c r="D147" s="29">
        <v>0</v>
      </c>
      <c r="E147" s="29">
        <f>+'[7]Programa I'!F147+'[7]Programa II'!F147+'[7]Programa III'!F147+'[7]Programa IV'!F147</f>
        <v>0</v>
      </c>
      <c r="F147" s="29">
        <f>+'[7]Total Programa'!C147</f>
        <v>0</v>
      </c>
    </row>
    <row r="148" spans="1:7" hidden="1" x14ac:dyDescent="0.25">
      <c r="B148" s="26" t="s">
        <v>264</v>
      </c>
      <c r="C148" s="27" t="s">
        <v>265</v>
      </c>
      <c r="D148" s="29">
        <v>0</v>
      </c>
      <c r="E148" s="29">
        <f>+'[7]Programa I'!F148+'[7]Programa II'!F148+'[7]Programa III'!F148+'[7]Programa IV'!F148</f>
        <v>0</v>
      </c>
      <c r="F148" s="29">
        <f>+'[7]Total Programa'!C148</f>
        <v>0</v>
      </c>
    </row>
    <row r="149" spans="1:7" hidden="1" x14ac:dyDescent="0.25">
      <c r="B149" s="26" t="s">
        <v>266</v>
      </c>
      <c r="C149" s="27" t="s">
        <v>267</v>
      </c>
      <c r="D149" s="29">
        <v>0</v>
      </c>
      <c r="E149" s="29">
        <f>+'[7]Programa I'!F149+'[7]Programa II'!F149+'[7]Programa III'!F149+'[7]Programa IV'!F149</f>
        <v>0</v>
      </c>
      <c r="F149" s="29">
        <f>+'[7]Total Programa'!C149</f>
        <v>0</v>
      </c>
    </row>
    <row r="150" spans="1:7" hidden="1" x14ac:dyDescent="0.25">
      <c r="B150" s="26" t="s">
        <v>268</v>
      </c>
      <c r="C150" s="27" t="s">
        <v>269</v>
      </c>
      <c r="D150" s="29">
        <v>0</v>
      </c>
      <c r="E150" s="29">
        <f>+'[7]Programa I'!F150+'[7]Programa II'!F150+'[7]Programa III'!F150+'[7]Programa IV'!F150</f>
        <v>0</v>
      </c>
      <c r="F150" s="29">
        <f>+'[7]Total Programa'!C150</f>
        <v>0</v>
      </c>
    </row>
    <row r="151" spans="1:7" s="6" customFormat="1" x14ac:dyDescent="0.25">
      <c r="A151" s="15"/>
      <c r="B151" s="11">
        <v>5</v>
      </c>
      <c r="C151" s="12" t="s">
        <v>270</v>
      </c>
      <c r="D151" s="13">
        <v>2959521985.8591003</v>
      </c>
      <c r="E151" s="13">
        <f t="shared" ref="E151:F151" si="31">+E152+E161+E163</f>
        <v>0</v>
      </c>
      <c r="F151" s="13">
        <f t="shared" si="31"/>
        <v>0</v>
      </c>
      <c r="G151" s="5"/>
    </row>
    <row r="152" spans="1:7" x14ac:dyDescent="0.25">
      <c r="A152" s="15"/>
      <c r="B152" s="18">
        <v>5.01</v>
      </c>
      <c r="C152" s="34" t="s">
        <v>271</v>
      </c>
      <c r="D152" s="20">
        <v>486984245</v>
      </c>
      <c r="E152" s="20">
        <f t="shared" ref="E152:F152" si="32">SUM(E153:E160)</f>
        <v>0</v>
      </c>
      <c r="F152" s="20">
        <f t="shared" si="32"/>
        <v>0</v>
      </c>
    </row>
    <row r="153" spans="1:7" hidden="1" x14ac:dyDescent="0.25">
      <c r="B153" s="18" t="s">
        <v>272</v>
      </c>
      <c r="C153" s="34" t="s">
        <v>273</v>
      </c>
      <c r="D153" s="29">
        <v>300000</v>
      </c>
      <c r="E153" s="29">
        <f>+'[7]Programa I'!F153+'[7]Programa II'!F153+'[7]Programa III'!F153+'[7]Programa IV'!F153</f>
        <v>0</v>
      </c>
      <c r="F153" s="29">
        <f>+'[7]Total Programa'!C153</f>
        <v>0</v>
      </c>
    </row>
    <row r="154" spans="1:7" hidden="1" x14ac:dyDescent="0.25">
      <c r="B154" s="26" t="s">
        <v>274</v>
      </c>
      <c r="C154" s="34" t="s">
        <v>275</v>
      </c>
      <c r="D154" s="29">
        <v>0</v>
      </c>
      <c r="E154" s="29">
        <f>+'[7]Programa I'!F154+'[7]Programa II'!F154+'[7]Programa III'!F154+'[7]Programa IV'!F154</f>
        <v>0</v>
      </c>
      <c r="F154" s="29">
        <f>+'[7]Total Programa'!C154</f>
        <v>0</v>
      </c>
    </row>
    <row r="155" spans="1:7" hidden="1" x14ac:dyDescent="0.25">
      <c r="B155" s="18" t="s">
        <v>276</v>
      </c>
      <c r="C155" s="34" t="s">
        <v>277</v>
      </c>
      <c r="D155" s="29">
        <v>177717000</v>
      </c>
      <c r="E155" s="29">
        <f>+'[7]Programa I'!F155+'[7]Programa II'!F155+'[7]Programa III'!F155+'[7]Programa IV'!F155</f>
        <v>0</v>
      </c>
      <c r="F155" s="29">
        <f>+'[7]Total Programa'!C155</f>
        <v>0</v>
      </c>
    </row>
    <row r="156" spans="1:7" hidden="1" x14ac:dyDescent="0.25">
      <c r="B156" s="18" t="s">
        <v>278</v>
      </c>
      <c r="C156" s="34" t="s">
        <v>279</v>
      </c>
      <c r="D156" s="29">
        <v>39699431</v>
      </c>
      <c r="E156" s="29">
        <f>+'[7]Programa I'!F156+'[7]Programa II'!F156+'[7]Programa III'!F156+'[7]Programa IV'!F156</f>
        <v>0</v>
      </c>
      <c r="F156" s="29">
        <f>+'[7]Total Programa'!C156</f>
        <v>0</v>
      </c>
    </row>
    <row r="157" spans="1:7" hidden="1" x14ac:dyDescent="0.25">
      <c r="B157" s="18" t="s">
        <v>280</v>
      </c>
      <c r="C157" s="34" t="s">
        <v>281</v>
      </c>
      <c r="D157" s="29">
        <v>262517814.00000003</v>
      </c>
      <c r="E157" s="29">
        <f>+'[7]Programa I'!F157+'[7]Programa II'!F157+'[7]Programa III'!F157+'[7]Programa IV'!F157</f>
        <v>0</v>
      </c>
      <c r="F157" s="29">
        <f>+'[7]Total Programa'!C157</f>
        <v>0</v>
      </c>
    </row>
    <row r="158" spans="1:7" hidden="1" x14ac:dyDescent="0.25">
      <c r="B158" s="18" t="s">
        <v>282</v>
      </c>
      <c r="C158" s="34" t="s">
        <v>283</v>
      </c>
      <c r="D158" s="29">
        <v>800000</v>
      </c>
      <c r="E158" s="29">
        <f>+'[7]Programa I'!F158+'[7]Programa II'!F158+'[7]Programa III'!F158+'[7]Programa IV'!F158</f>
        <v>0</v>
      </c>
      <c r="F158" s="29">
        <f>+'[7]Total Programa'!C158</f>
        <v>0</v>
      </c>
    </row>
    <row r="159" spans="1:7" hidden="1" x14ac:dyDescent="0.25">
      <c r="B159" s="18" t="s">
        <v>284</v>
      </c>
      <c r="C159" s="34" t="s">
        <v>285</v>
      </c>
      <c r="D159" s="29">
        <v>750000</v>
      </c>
      <c r="E159" s="29">
        <f>+'[7]Programa I'!F159+'[7]Programa II'!F159+'[7]Programa III'!F159+'[7]Programa IV'!F159</f>
        <v>0</v>
      </c>
      <c r="F159" s="29">
        <f>+'[7]Total Programa'!C159</f>
        <v>0</v>
      </c>
    </row>
    <row r="160" spans="1:7" hidden="1" x14ac:dyDescent="0.25">
      <c r="B160" s="18" t="s">
        <v>286</v>
      </c>
      <c r="C160" s="34" t="s">
        <v>287</v>
      </c>
      <c r="D160" s="29">
        <v>5200000</v>
      </c>
      <c r="E160" s="29">
        <f>+'[7]Programa I'!F160+'[7]Programa II'!F160+'[7]Programa III'!F160+'[7]Programa IV'!F160</f>
        <v>0</v>
      </c>
      <c r="F160" s="29">
        <f>+'[7]Total Programa'!C160</f>
        <v>0</v>
      </c>
    </row>
    <row r="161" spans="1:58" s="6" customFormat="1" x14ac:dyDescent="0.25">
      <c r="A161" s="15"/>
      <c r="B161" s="18">
        <v>5.0199999999999996</v>
      </c>
      <c r="C161" s="34" t="s">
        <v>288</v>
      </c>
      <c r="D161" s="20">
        <v>5000000</v>
      </c>
      <c r="E161" s="20">
        <f t="shared" ref="E161:F161" si="33">+E162</f>
        <v>0</v>
      </c>
      <c r="F161" s="20">
        <f t="shared" si="33"/>
        <v>0</v>
      </c>
      <c r="G161" s="5"/>
    </row>
    <row r="162" spans="1:58" s="6" customFormat="1" hidden="1" x14ac:dyDescent="0.25">
      <c r="B162" s="18" t="s">
        <v>289</v>
      </c>
      <c r="C162" s="33" t="s">
        <v>290</v>
      </c>
      <c r="D162" s="29">
        <v>5000000</v>
      </c>
      <c r="E162" s="29">
        <f>+'[7]Programa I'!F162+'[7]Programa II'!F162+'[7]Programa III'!F162+'[7]Programa IV'!F162</f>
        <v>0</v>
      </c>
      <c r="F162" s="29">
        <f>+'[7]Total Programa'!C162</f>
        <v>0</v>
      </c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 s="6" customFormat="1" x14ac:dyDescent="0.25">
      <c r="A163" s="15"/>
      <c r="B163" s="18">
        <v>5.99</v>
      </c>
      <c r="C163" s="34" t="s">
        <v>291</v>
      </c>
      <c r="D163" s="20">
        <v>2467537740.8591003</v>
      </c>
      <c r="E163" s="20">
        <f t="shared" ref="E163:F163" si="34">+E164</f>
        <v>0</v>
      </c>
      <c r="F163" s="20">
        <f t="shared" si="34"/>
        <v>0</v>
      </c>
      <c r="G163" s="5"/>
    </row>
    <row r="164" spans="1:58" s="6" customFormat="1" hidden="1" x14ac:dyDescent="0.25">
      <c r="B164" s="18" t="s">
        <v>292</v>
      </c>
      <c r="C164" s="33" t="s">
        <v>293</v>
      </c>
      <c r="D164" s="29">
        <v>2467537740.8591003</v>
      </c>
      <c r="E164" s="29">
        <f>+'[7]Programa I'!F164+'[7]Programa II'!F164+'[7]Programa III'!F164+'[7]Programa IV'!F164</f>
        <v>0</v>
      </c>
      <c r="F164" s="29">
        <f>+'[7]Total Programa'!C164</f>
        <v>0</v>
      </c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s="6" customFormat="1" x14ac:dyDescent="0.25">
      <c r="A165" s="15"/>
      <c r="B165" s="11">
        <v>6</v>
      </c>
      <c r="C165" s="12" t="s">
        <v>294</v>
      </c>
      <c r="D165" s="13">
        <v>5301914421.7900009</v>
      </c>
      <c r="E165" s="13">
        <f t="shared" ref="E165:F165" si="35">SUM(E166+E180+E184+E189+E217+E228)</f>
        <v>67308928.599999994</v>
      </c>
      <c r="F165" s="13">
        <f t="shared" si="35"/>
        <v>67308928.599999994</v>
      </c>
      <c r="G165" s="5"/>
    </row>
    <row r="166" spans="1:58" s="6" customFormat="1" x14ac:dyDescent="0.25">
      <c r="A166" s="15"/>
      <c r="B166" s="18">
        <v>6.01</v>
      </c>
      <c r="C166" s="34" t="s">
        <v>295</v>
      </c>
      <c r="D166" s="72">
        <v>542562279.14999998</v>
      </c>
      <c r="E166" s="72">
        <f>SUM(E167+E169+E171)</f>
        <v>4250963.03</v>
      </c>
      <c r="F166" s="72">
        <f t="shared" ref="F166" si="36">SUM(F167+F169+F171)</f>
        <v>4250963.03</v>
      </c>
      <c r="G166" s="5"/>
    </row>
    <row r="167" spans="1:58" s="6" customFormat="1" hidden="1" x14ac:dyDescent="0.25">
      <c r="B167" s="16" t="s">
        <v>296</v>
      </c>
      <c r="C167" s="35" t="s">
        <v>297</v>
      </c>
      <c r="D167" s="17">
        <v>0</v>
      </c>
      <c r="E167" s="17">
        <f t="shared" ref="E167:F167" si="37">+E168</f>
        <v>0</v>
      </c>
      <c r="F167" s="17">
        <f t="shared" si="37"/>
        <v>0</v>
      </c>
      <c r="G167" s="5"/>
    </row>
    <row r="168" spans="1:58" hidden="1" x14ac:dyDescent="0.25">
      <c r="B168" s="26" t="s">
        <v>298</v>
      </c>
      <c r="C168" s="36" t="s">
        <v>299</v>
      </c>
      <c r="D168" s="29">
        <v>0</v>
      </c>
      <c r="E168" s="29">
        <f>+'[7]Programa I'!F168+'[7]Programa II'!F168+'[7]Programa III'!F168+'[7]Programa IV'!F168</f>
        <v>0</v>
      </c>
      <c r="F168" s="29">
        <f>+'[7]Total Programa'!C168</f>
        <v>0</v>
      </c>
    </row>
    <row r="169" spans="1:58" s="6" customFormat="1" hidden="1" x14ac:dyDescent="0.25">
      <c r="A169" s="1"/>
      <c r="B169" s="16" t="s">
        <v>300</v>
      </c>
      <c r="C169" s="6" t="s">
        <v>301</v>
      </c>
      <c r="D169" s="17">
        <v>60000000</v>
      </c>
      <c r="E169" s="17">
        <f t="shared" ref="E169:F169" si="38">+E170</f>
        <v>0</v>
      </c>
      <c r="F169" s="17">
        <f t="shared" si="38"/>
        <v>0</v>
      </c>
      <c r="G169" s="5"/>
    </row>
    <row r="170" spans="1:58" hidden="1" x14ac:dyDescent="0.25">
      <c r="B170" s="26" t="s">
        <v>302</v>
      </c>
      <c r="C170" s="1" t="s">
        <v>303</v>
      </c>
      <c r="D170" s="29">
        <v>60000000</v>
      </c>
      <c r="E170" s="29">
        <f>+'[7]Programa I'!F170+'[7]Programa II'!F170+'[7]Programa III'!F170+'[7]Programa IV'!F170</f>
        <v>0</v>
      </c>
      <c r="F170" s="29">
        <f>+'[7]Total Programa'!C170</f>
        <v>0</v>
      </c>
    </row>
    <row r="171" spans="1:58" s="6" customFormat="1" hidden="1" x14ac:dyDescent="0.25">
      <c r="A171" s="1"/>
      <c r="B171" s="28" t="s">
        <v>304</v>
      </c>
      <c r="C171" s="6" t="s">
        <v>305</v>
      </c>
      <c r="D171" s="17">
        <v>482562279.14999998</v>
      </c>
      <c r="E171" s="17">
        <f t="shared" ref="E171:F171" si="39">SUM(E172:E179)</f>
        <v>4250963.03</v>
      </c>
      <c r="F171" s="17">
        <f t="shared" si="39"/>
        <v>4250963.03</v>
      </c>
      <c r="G171" s="5"/>
    </row>
    <row r="172" spans="1:58" hidden="1" x14ac:dyDescent="0.25">
      <c r="B172" s="18" t="s">
        <v>306</v>
      </c>
      <c r="C172" s="33" t="s">
        <v>307</v>
      </c>
      <c r="D172" s="29">
        <v>0</v>
      </c>
      <c r="E172" s="29">
        <f>+'[7]Programa I'!F172+'[7]Programa II'!F172+'[7]Programa III'!F172+'[7]Programa IV'!F172</f>
        <v>0</v>
      </c>
      <c r="F172" s="29">
        <f>+'[7]Total Programa'!C172</f>
        <v>0</v>
      </c>
    </row>
    <row r="173" spans="1:58" hidden="1" x14ac:dyDescent="0.25">
      <c r="B173" s="18" t="s">
        <v>308</v>
      </c>
      <c r="C173" s="33" t="s">
        <v>309</v>
      </c>
      <c r="D173" s="29">
        <v>131970687.62</v>
      </c>
      <c r="E173" s="29">
        <f>+'[7]Programa I'!F173+'[7]Programa II'!F173+'[7]Programa III'!F173+'[7]Programa IV'!F173</f>
        <v>1195907.68</v>
      </c>
      <c r="F173" s="29">
        <f>+'[7]Total Programa'!C173</f>
        <v>1195907.68</v>
      </c>
    </row>
    <row r="174" spans="1:58" hidden="1" x14ac:dyDescent="0.25">
      <c r="B174" s="18" t="s">
        <v>310</v>
      </c>
      <c r="C174" s="33" t="s">
        <v>311</v>
      </c>
      <c r="D174" s="29">
        <v>10857286.390000001</v>
      </c>
      <c r="E174" s="29">
        <f>+'[7]Programa I'!F174+'[7]Programa II'!F174+'[7]Programa III'!F174+'[7]Programa IV'!F174</f>
        <v>0</v>
      </c>
      <c r="F174" s="29">
        <f>+'[7]Total Programa'!C174</f>
        <v>0</v>
      </c>
    </row>
    <row r="175" spans="1:58" hidden="1" x14ac:dyDescent="0.25">
      <c r="B175" s="18" t="s">
        <v>312</v>
      </c>
      <c r="C175" s="33" t="s">
        <v>313</v>
      </c>
      <c r="D175" s="29">
        <v>183062310.11000001</v>
      </c>
      <c r="E175" s="29">
        <f>+'[7]Programa I'!F175+'[7]Programa II'!F175+'[7]Programa III'!F175+'[7]Programa IV'!F175</f>
        <v>0</v>
      </c>
      <c r="F175" s="29">
        <f>+'[7]Total Programa'!C175</f>
        <v>0</v>
      </c>
    </row>
    <row r="176" spans="1:58" hidden="1" x14ac:dyDescent="0.25">
      <c r="B176" s="18" t="s">
        <v>314</v>
      </c>
      <c r="C176" s="33" t="s">
        <v>315</v>
      </c>
      <c r="D176" s="29">
        <v>115354189.03</v>
      </c>
      <c r="E176" s="29">
        <f>+'[7]Programa I'!F176+'[7]Programa II'!F176+'[7]Programa III'!F176+'[7]Programa IV'!F176</f>
        <v>2466618.5699999998</v>
      </c>
      <c r="F176" s="29">
        <f>+'[7]Total Programa'!C176</f>
        <v>2466618.5699999998</v>
      </c>
    </row>
    <row r="177" spans="1:7" hidden="1" x14ac:dyDescent="0.25">
      <c r="B177" s="18" t="s">
        <v>316</v>
      </c>
      <c r="C177" s="33" t="s">
        <v>317</v>
      </c>
      <c r="D177" s="29">
        <v>0</v>
      </c>
      <c r="E177" s="29">
        <f>+'[7]Programa I'!F177+'[7]Programa II'!F177+'[7]Programa III'!F177+'[7]Programa IV'!F177</f>
        <v>0</v>
      </c>
      <c r="F177" s="29">
        <f>+'[7]Total Programa'!C177</f>
        <v>0</v>
      </c>
    </row>
    <row r="178" spans="1:7" hidden="1" x14ac:dyDescent="0.25">
      <c r="B178" s="18" t="s">
        <v>318</v>
      </c>
      <c r="C178" s="33" t="s">
        <v>319</v>
      </c>
      <c r="D178" s="29">
        <v>1317806</v>
      </c>
      <c r="E178" s="29">
        <f>+'[7]Programa I'!F178+'[7]Programa II'!F178+'[7]Programa III'!F178+'[7]Programa IV'!F178</f>
        <v>323259.09999999998</v>
      </c>
      <c r="F178" s="29">
        <f>+'[7]Total Programa'!C178</f>
        <v>323259.09999999998</v>
      </c>
    </row>
    <row r="179" spans="1:7" hidden="1" x14ac:dyDescent="0.25">
      <c r="B179" s="18" t="s">
        <v>320</v>
      </c>
      <c r="C179" s="33" t="s">
        <v>321</v>
      </c>
      <c r="D179" s="29">
        <v>40000000</v>
      </c>
      <c r="E179" s="29">
        <f>+'[7]Programa I'!F179+'[7]Programa II'!F179+'[7]Programa III'!F179+'[7]Programa IV'!F179</f>
        <v>265177.68</v>
      </c>
      <c r="F179" s="29">
        <f>+'[7]Total Programa'!C179</f>
        <v>265177.68</v>
      </c>
    </row>
    <row r="180" spans="1:7" s="6" customFormat="1" x14ac:dyDescent="0.25">
      <c r="A180" s="15"/>
      <c r="B180" s="18">
        <v>6.02</v>
      </c>
      <c r="C180" s="34" t="s">
        <v>322</v>
      </c>
      <c r="D180" s="20">
        <v>12680000</v>
      </c>
      <c r="E180" s="20">
        <f t="shared" ref="E180:F180" si="40">SUM(E181:E183)</f>
        <v>0</v>
      </c>
      <c r="F180" s="20">
        <f t="shared" si="40"/>
        <v>0</v>
      </c>
      <c r="G180" s="5"/>
    </row>
    <row r="181" spans="1:7" hidden="1" x14ac:dyDescent="0.25">
      <c r="B181" s="18" t="s">
        <v>323</v>
      </c>
      <c r="C181" s="34" t="s">
        <v>324</v>
      </c>
      <c r="D181" s="29">
        <v>9680000</v>
      </c>
      <c r="E181" s="29">
        <f>+'[7]Programa I'!F181+'[7]Programa II'!F181+'[7]Programa III'!F181+'[7]Programa IV'!F181</f>
        <v>0</v>
      </c>
      <c r="F181" s="29">
        <f>+'[7]Total Programa'!C181</f>
        <v>0</v>
      </c>
    </row>
    <row r="182" spans="1:7" hidden="1" x14ac:dyDescent="0.25">
      <c r="B182" s="18" t="s">
        <v>325</v>
      </c>
      <c r="C182" s="34" t="s">
        <v>326</v>
      </c>
      <c r="D182" s="21">
        <v>3000000</v>
      </c>
      <c r="E182" s="21">
        <f>+'[7]Programa I'!F182+'[7]Programa II'!F182+'[7]Programa III'!F182+'[7]Programa IV'!F182</f>
        <v>0</v>
      </c>
      <c r="F182" s="21">
        <f>+'[7]Total Programa'!C182</f>
        <v>0</v>
      </c>
    </row>
    <row r="183" spans="1:7" hidden="1" x14ac:dyDescent="0.25">
      <c r="B183" s="26" t="s">
        <v>327</v>
      </c>
      <c r="C183" s="34" t="s">
        <v>328</v>
      </c>
      <c r="D183" s="20">
        <v>0</v>
      </c>
      <c r="E183" s="20">
        <f>+'[7]Programa I'!F183+'[7]Programa II'!F183+'[7]Programa III'!F183+'[7]Programa IV'!F183</f>
        <v>0</v>
      </c>
      <c r="F183" s="20">
        <f>+'[7]Total Programa'!C183</f>
        <v>0</v>
      </c>
    </row>
    <row r="184" spans="1:7" s="6" customFormat="1" x14ac:dyDescent="0.25">
      <c r="A184" s="15"/>
      <c r="B184" s="18">
        <v>6.03</v>
      </c>
      <c r="C184" s="34" t="s">
        <v>329</v>
      </c>
      <c r="D184" s="20">
        <v>121000000</v>
      </c>
      <c r="E184" s="20">
        <f t="shared" ref="E184:F184" si="41">SUM(E185+E188)</f>
        <v>1813323.19</v>
      </c>
      <c r="F184" s="20">
        <f t="shared" si="41"/>
        <v>1813323.19</v>
      </c>
      <c r="G184" s="5"/>
    </row>
    <row r="185" spans="1:7" s="6" customFormat="1" hidden="1" x14ac:dyDescent="0.25">
      <c r="A185" s="1"/>
      <c r="B185" s="16" t="s">
        <v>330</v>
      </c>
      <c r="C185" s="22" t="s">
        <v>331</v>
      </c>
      <c r="D185" s="17">
        <v>68000000</v>
      </c>
      <c r="E185" s="17">
        <f t="shared" ref="E185:F185" si="42">SUM(E186:E187)</f>
        <v>0</v>
      </c>
      <c r="F185" s="17">
        <f t="shared" si="42"/>
        <v>0</v>
      </c>
      <c r="G185" s="5"/>
    </row>
    <row r="186" spans="1:7" hidden="1" x14ac:dyDescent="0.25">
      <c r="B186" s="18" t="s">
        <v>332</v>
      </c>
      <c r="C186" s="34" t="s">
        <v>333</v>
      </c>
      <c r="D186" s="29">
        <v>28000000</v>
      </c>
      <c r="E186" s="29">
        <f>+'[7]Programa I'!F186+'[7]Programa II'!F186+'[7]Programa III'!F186+'[7]Programa IV'!F186</f>
        <v>0</v>
      </c>
      <c r="F186" s="29">
        <f>+'[7]Total Programa'!C186</f>
        <v>0</v>
      </c>
    </row>
    <row r="187" spans="1:7" hidden="1" x14ac:dyDescent="0.25">
      <c r="B187" s="18" t="s">
        <v>334</v>
      </c>
      <c r="C187" s="34" t="s">
        <v>335</v>
      </c>
      <c r="D187" s="29">
        <v>40000000</v>
      </c>
      <c r="E187" s="29">
        <f>+'[7]Programa I'!F187+'[7]Programa II'!F187+'[7]Programa III'!F187+'[7]Programa IV'!F187</f>
        <v>0</v>
      </c>
      <c r="F187" s="29">
        <f>+'[7]Total Programa'!C187</f>
        <v>0</v>
      </c>
    </row>
    <row r="188" spans="1:7" hidden="1" x14ac:dyDescent="0.25">
      <c r="B188" s="26" t="s">
        <v>336</v>
      </c>
      <c r="C188" s="37" t="s">
        <v>337</v>
      </c>
      <c r="D188" s="29">
        <v>53000000</v>
      </c>
      <c r="E188" s="29">
        <f>+'[7]Programa I'!F188+'[7]Programa II'!F188+'[7]Programa III'!F188+'[7]Programa IV'!F188</f>
        <v>1813323.19</v>
      </c>
      <c r="F188" s="29">
        <f>+'[7]Total Programa'!C188</f>
        <v>1813323.19</v>
      </c>
    </row>
    <row r="189" spans="1:7" s="6" customFormat="1" ht="12.9" customHeight="1" x14ac:dyDescent="0.25">
      <c r="A189" s="15"/>
      <c r="B189" s="18">
        <v>6.04</v>
      </c>
      <c r="C189" s="34" t="s">
        <v>338</v>
      </c>
      <c r="D189" s="20">
        <v>1388209454.7700002</v>
      </c>
      <c r="E189" s="20">
        <f t="shared" ref="E189:F189" si="43">SUM(E190+E196+E215)</f>
        <v>24756596.030000001</v>
      </c>
      <c r="F189" s="20">
        <f t="shared" si="43"/>
        <v>24756596.030000001</v>
      </c>
      <c r="G189" s="5"/>
    </row>
    <row r="190" spans="1:7" s="6" customFormat="1" hidden="1" x14ac:dyDescent="0.25">
      <c r="A190" s="1"/>
      <c r="B190" s="28" t="s">
        <v>339</v>
      </c>
      <c r="C190" s="22" t="s">
        <v>340</v>
      </c>
      <c r="D190" s="17">
        <v>78800385.900000006</v>
      </c>
      <c r="E190" s="17">
        <f t="shared" ref="E190:F190" si="44">SUM(E191:E195)</f>
        <v>3369033.02</v>
      </c>
      <c r="F190" s="17">
        <f t="shared" si="44"/>
        <v>3369033.02</v>
      </c>
      <c r="G190" s="5"/>
    </row>
    <row r="191" spans="1:7" hidden="1" x14ac:dyDescent="0.25">
      <c r="B191" s="18" t="s">
        <v>341</v>
      </c>
      <c r="C191" s="38" t="s">
        <v>342</v>
      </c>
      <c r="D191" s="29">
        <v>46138766.159999996</v>
      </c>
      <c r="E191" s="29">
        <f>+'[7]Programa I'!F191+'[7]Programa II'!F191+'[7]Programa III'!F191+'[7]Programa IV'!F191</f>
        <v>2029621.42</v>
      </c>
      <c r="F191" s="29">
        <f>+'[7]Total Programa'!C191</f>
        <v>2029621.42</v>
      </c>
    </row>
    <row r="192" spans="1:7" hidden="1" x14ac:dyDescent="0.25">
      <c r="B192" s="18" t="s">
        <v>343</v>
      </c>
      <c r="C192" s="38" t="s">
        <v>344</v>
      </c>
      <c r="D192" s="29">
        <v>2567621.84</v>
      </c>
      <c r="E192" s="29">
        <f>+'[7]Programa I'!F192+'[7]Programa II'!F192+'[7]Programa III'!F192+'[7]Programa IV'!F192</f>
        <v>0</v>
      </c>
      <c r="F192" s="29">
        <f>+'[7]Total Programa'!C192</f>
        <v>0</v>
      </c>
    </row>
    <row r="193" spans="1:7" hidden="1" x14ac:dyDescent="0.25">
      <c r="B193" s="18" t="s">
        <v>345</v>
      </c>
      <c r="C193" s="38" t="s">
        <v>346</v>
      </c>
      <c r="D193" s="29">
        <v>0</v>
      </c>
      <c r="E193" s="29">
        <f>+'[7]Programa I'!F193+'[7]Programa II'!F193+'[7]Programa III'!F193+'[7]Programa IV'!F193</f>
        <v>0</v>
      </c>
      <c r="F193" s="29">
        <f>+'[7]Total Programa'!C193</f>
        <v>0</v>
      </c>
    </row>
    <row r="194" spans="1:7" hidden="1" x14ac:dyDescent="0.25">
      <c r="B194" s="26" t="s">
        <v>347</v>
      </c>
      <c r="C194" s="38" t="s">
        <v>348</v>
      </c>
      <c r="D194" s="29">
        <v>0</v>
      </c>
      <c r="E194" s="29">
        <f>+'[7]Programa I'!F194+'[7]Programa II'!F194+'[7]Programa III'!F194+'[7]Programa IV'!F194</f>
        <v>0</v>
      </c>
      <c r="F194" s="29">
        <f>+'[7]Total Programa'!C194</f>
        <v>0</v>
      </c>
    </row>
    <row r="195" spans="1:7" hidden="1" x14ac:dyDescent="0.25">
      <c r="B195" s="26" t="s">
        <v>349</v>
      </c>
      <c r="C195" s="38" t="s">
        <v>350</v>
      </c>
      <c r="D195" s="29">
        <v>30093997.899999999</v>
      </c>
      <c r="E195" s="29">
        <f>+'[7]Programa I'!F195+'[7]Programa II'!F195+'[7]Programa III'!F195+'[7]Programa IV'!F195</f>
        <v>1339411.6000000001</v>
      </c>
      <c r="F195" s="29">
        <f>+'[7]Total Programa'!C195</f>
        <v>1339411.6000000001</v>
      </c>
    </row>
    <row r="196" spans="1:7" s="6" customFormat="1" hidden="1" x14ac:dyDescent="0.25">
      <c r="A196" s="1"/>
      <c r="B196" s="28" t="s">
        <v>351</v>
      </c>
      <c r="C196" s="39" t="s">
        <v>352</v>
      </c>
      <c r="D196" s="17">
        <v>1309409068.8700001</v>
      </c>
      <c r="E196" s="17">
        <f t="shared" ref="E196:F196" si="45">SUM(E197:E214)</f>
        <v>21387563.010000002</v>
      </c>
      <c r="F196" s="17">
        <f t="shared" si="45"/>
        <v>21387563.010000002</v>
      </c>
      <c r="G196" s="5"/>
    </row>
    <row r="197" spans="1:7" hidden="1" x14ac:dyDescent="0.25">
      <c r="B197" s="26" t="s">
        <v>353</v>
      </c>
      <c r="C197" s="38" t="s">
        <v>354</v>
      </c>
      <c r="D197" s="29">
        <v>448425377.31999999</v>
      </c>
      <c r="E197" s="29">
        <f>+'[7]Programa I'!F197+'[7]Programa II'!F197+'[7]Programa III'!F197+'[7]Programa IV'!F197</f>
        <v>0</v>
      </c>
      <c r="F197" s="29">
        <f>+'[7]Total Programa'!C197</f>
        <v>0</v>
      </c>
    </row>
    <row r="198" spans="1:7" hidden="1" x14ac:dyDescent="0.25">
      <c r="B198" s="26" t="s">
        <v>355</v>
      </c>
      <c r="C198" s="38" t="s">
        <v>356</v>
      </c>
      <c r="D198" s="29">
        <v>338384328.82999998</v>
      </c>
      <c r="E198" s="29">
        <f>+'[7]Programa I'!F198+'[7]Programa II'!F198+'[7]Programa III'!F198+'[7]Programa IV'!F198</f>
        <v>11580433.52</v>
      </c>
      <c r="F198" s="29">
        <f>+'[7]Total Programa'!C198</f>
        <v>11580433.52</v>
      </c>
    </row>
    <row r="199" spans="1:7" hidden="1" x14ac:dyDescent="0.25">
      <c r="B199" s="26" t="s">
        <v>357</v>
      </c>
      <c r="C199" s="38" t="s">
        <v>358</v>
      </c>
      <c r="D199" s="29">
        <v>174157881.63999999</v>
      </c>
      <c r="E199" s="29">
        <f>+'[7]Programa I'!F199+'[7]Programa II'!F199+'[7]Programa III'!F199+'[7]Programa IV'!F199</f>
        <v>0</v>
      </c>
      <c r="F199" s="29">
        <f>+'[7]Total Programa'!C199</f>
        <v>0</v>
      </c>
    </row>
    <row r="200" spans="1:7" hidden="1" x14ac:dyDescent="0.25">
      <c r="B200" s="26" t="s">
        <v>359</v>
      </c>
      <c r="C200" s="38" t="s">
        <v>360</v>
      </c>
      <c r="D200" s="29">
        <v>101800087.68000001</v>
      </c>
      <c r="E200" s="29">
        <f>+'[7]Programa I'!F200+'[7]Programa II'!F200+'[7]Programa III'!F200+'[7]Programa IV'!F200</f>
        <v>0</v>
      </c>
      <c r="F200" s="29">
        <f>+'[7]Total Programa'!C200</f>
        <v>0</v>
      </c>
    </row>
    <row r="201" spans="1:7" hidden="1" x14ac:dyDescent="0.25">
      <c r="B201" s="26" t="s">
        <v>361</v>
      </c>
      <c r="C201" s="38" t="s">
        <v>362</v>
      </c>
      <c r="D201" s="29">
        <v>0</v>
      </c>
      <c r="E201" s="29">
        <f>+'[7]Programa I'!F201+'[7]Programa II'!F201+'[7]Programa III'!F201+'[7]Programa IV'!F201</f>
        <v>0</v>
      </c>
      <c r="F201" s="29">
        <f>+'[7]Total Programa'!C201</f>
        <v>0</v>
      </c>
    </row>
    <row r="202" spans="1:7" hidden="1" x14ac:dyDescent="0.25">
      <c r="B202" s="26" t="s">
        <v>363</v>
      </c>
      <c r="C202" s="38" t="s">
        <v>364</v>
      </c>
      <c r="D202" s="29">
        <v>5110844.0199999996</v>
      </c>
      <c r="E202" s="29">
        <f>+'[7]Programa I'!F202+'[7]Programa II'!F202+'[7]Programa III'!F202+'[7]Programa IV'!F202</f>
        <v>770321</v>
      </c>
      <c r="F202" s="29">
        <f>+'[7]Total Programa'!C202</f>
        <v>770321</v>
      </c>
    </row>
    <row r="203" spans="1:7" hidden="1" x14ac:dyDescent="0.25">
      <c r="B203" s="26" t="s">
        <v>365</v>
      </c>
      <c r="C203" s="38" t="s">
        <v>366</v>
      </c>
      <c r="D203" s="29">
        <v>0</v>
      </c>
      <c r="E203" s="29">
        <f>+'[7]Programa I'!F203+'[7]Programa II'!F203+'[7]Programa III'!F203+'[7]Programa IV'!F203</f>
        <v>0</v>
      </c>
      <c r="F203" s="29">
        <f>+'[7]Total Programa'!C203</f>
        <v>0</v>
      </c>
    </row>
    <row r="204" spans="1:7" hidden="1" x14ac:dyDescent="0.25">
      <c r="B204" s="26" t="s">
        <v>367</v>
      </c>
      <c r="C204" s="38" t="s">
        <v>368</v>
      </c>
      <c r="D204" s="29">
        <v>60583244.450000003</v>
      </c>
      <c r="E204" s="29">
        <f>+'[7]Programa I'!F204+'[7]Programa II'!F204+'[7]Programa III'!F204+'[7]Programa IV'!F204</f>
        <v>0</v>
      </c>
      <c r="F204" s="29">
        <f>+'[7]Total Programa'!C204</f>
        <v>0</v>
      </c>
    </row>
    <row r="205" spans="1:7" hidden="1" x14ac:dyDescent="0.25">
      <c r="B205" s="26" t="s">
        <v>369</v>
      </c>
      <c r="C205" s="38" t="s">
        <v>370</v>
      </c>
      <c r="D205" s="29">
        <v>58946062.310000002</v>
      </c>
      <c r="E205" s="29">
        <f>+'[7]Programa I'!F205+'[7]Programa II'!F205+'[7]Programa III'!F205+'[7]Programa IV'!F205</f>
        <v>5193618.4400000004</v>
      </c>
      <c r="F205" s="29">
        <f>+'[7]Total Programa'!C205</f>
        <v>5193618.4400000004</v>
      </c>
    </row>
    <row r="206" spans="1:7" hidden="1" x14ac:dyDescent="0.25">
      <c r="B206" s="26" t="s">
        <v>371</v>
      </c>
      <c r="C206" s="38" t="s">
        <v>372</v>
      </c>
      <c r="D206" s="29">
        <v>0</v>
      </c>
      <c r="E206" s="29">
        <f>+'[7]Programa I'!F206+'[7]Programa II'!F206+'[7]Programa III'!F206+'[7]Programa IV'!F206</f>
        <v>0</v>
      </c>
      <c r="F206" s="29">
        <f>+'[7]Total Programa'!C206</f>
        <v>0</v>
      </c>
    </row>
    <row r="207" spans="1:7" hidden="1" x14ac:dyDescent="0.25">
      <c r="B207" s="26" t="s">
        <v>373</v>
      </c>
      <c r="C207" s="38" t="s">
        <v>374</v>
      </c>
      <c r="D207" s="29">
        <v>0</v>
      </c>
      <c r="E207" s="29">
        <f>+'[7]Programa I'!F207+'[7]Programa II'!F207+'[7]Programa III'!F207+'[7]Programa IV'!F207</f>
        <v>0</v>
      </c>
      <c r="F207" s="29">
        <f>+'[7]Total Programa'!C207</f>
        <v>0</v>
      </c>
    </row>
    <row r="208" spans="1:7" hidden="1" x14ac:dyDescent="0.25">
      <c r="B208" s="26" t="s">
        <v>375</v>
      </c>
      <c r="C208" s="38" t="s">
        <v>376</v>
      </c>
      <c r="D208" s="29">
        <v>68819164.109999999</v>
      </c>
      <c r="E208" s="29">
        <f>+'[7]Programa I'!F208+'[7]Programa II'!F208+'[7]Programa III'!F208+'[7]Programa IV'!F208</f>
        <v>945990.8</v>
      </c>
      <c r="F208" s="29">
        <f>+'[7]Total Programa'!C208</f>
        <v>945990.8</v>
      </c>
    </row>
    <row r="209" spans="1:7" hidden="1" x14ac:dyDescent="0.25">
      <c r="B209" s="26" t="s">
        <v>377</v>
      </c>
      <c r="C209" s="38" t="s">
        <v>378</v>
      </c>
      <c r="D209" s="29">
        <v>3481738.13</v>
      </c>
      <c r="E209" s="29">
        <f>+'[7]Programa I'!F209+'[7]Programa II'!F209+'[7]Programa III'!F209+'[7]Programa IV'!F209</f>
        <v>0</v>
      </c>
      <c r="F209" s="29">
        <f>+'[7]Total Programa'!C209</f>
        <v>0</v>
      </c>
    </row>
    <row r="210" spans="1:7" hidden="1" x14ac:dyDescent="0.25">
      <c r="B210" s="26" t="s">
        <v>379</v>
      </c>
      <c r="C210" s="38" t="s">
        <v>380</v>
      </c>
      <c r="D210" s="29">
        <v>0</v>
      </c>
      <c r="E210" s="29">
        <f>+'[7]Programa I'!F210+'[7]Programa II'!F210+'[7]Programa III'!F210+'[7]Programa IV'!F210</f>
        <v>0</v>
      </c>
      <c r="F210" s="29">
        <f>+'[7]Total Programa'!C210</f>
        <v>0</v>
      </c>
    </row>
    <row r="211" spans="1:7" hidden="1" x14ac:dyDescent="0.25">
      <c r="B211" s="26" t="s">
        <v>381</v>
      </c>
      <c r="C211" s="38" t="s">
        <v>382</v>
      </c>
      <c r="D211" s="29">
        <v>42095240.189999998</v>
      </c>
      <c r="E211" s="29">
        <f>+'[7]Programa I'!F211+'[7]Programa II'!F211+'[7]Programa III'!F211+'[7]Programa IV'!F211</f>
        <v>2897199.25</v>
      </c>
      <c r="F211" s="29">
        <f>+'[7]Total Programa'!C211</f>
        <v>2897199.25</v>
      </c>
    </row>
    <row r="212" spans="1:7" hidden="1" x14ac:dyDescent="0.25">
      <c r="B212" s="26" t="s">
        <v>383</v>
      </c>
      <c r="C212" s="38" t="s">
        <v>384</v>
      </c>
      <c r="D212" s="29">
        <v>2301603.39</v>
      </c>
      <c r="E212" s="29">
        <f>+'[7]Programa I'!F212+'[7]Programa II'!F212+'[7]Programa III'!F212+'[7]Programa IV'!F212</f>
        <v>0</v>
      </c>
      <c r="F212" s="29">
        <f>+'[7]Total Programa'!C212</f>
        <v>0</v>
      </c>
    </row>
    <row r="213" spans="1:7" hidden="1" x14ac:dyDescent="0.25">
      <c r="A213" s="6"/>
      <c r="B213" s="26" t="s">
        <v>385</v>
      </c>
      <c r="C213" s="38" t="s">
        <v>386</v>
      </c>
      <c r="D213" s="29">
        <v>0</v>
      </c>
      <c r="E213" s="29">
        <f>+'[7]Programa I'!F213+'[7]Programa II'!F213+'[7]Programa III'!F213+'[7]Programa IV'!F213</f>
        <v>0</v>
      </c>
      <c r="F213" s="29">
        <f>+'[7]Total Programa'!C213</f>
        <v>0</v>
      </c>
    </row>
    <row r="214" spans="1:7" hidden="1" x14ac:dyDescent="0.25">
      <c r="B214" s="26" t="s">
        <v>387</v>
      </c>
      <c r="C214" s="38" t="s">
        <v>388</v>
      </c>
      <c r="D214" s="29">
        <v>5303496.8</v>
      </c>
      <c r="E214" s="29">
        <f>+'[7]Programa I'!F214+'[7]Programa II'!F214+'[7]Programa III'!F214+'[7]Programa IV'!F214</f>
        <v>0</v>
      </c>
      <c r="F214" s="29">
        <f>+'[7]Total Programa'!C214</f>
        <v>0</v>
      </c>
    </row>
    <row r="215" spans="1:7" s="6" customFormat="1" hidden="1" x14ac:dyDescent="0.25">
      <c r="A215" s="15"/>
      <c r="B215" s="16" t="s">
        <v>389</v>
      </c>
      <c r="C215" s="39" t="s">
        <v>390</v>
      </c>
      <c r="D215" s="17">
        <v>0</v>
      </c>
      <c r="E215" s="17">
        <f t="shared" ref="E215:F215" si="46">+E216</f>
        <v>0</v>
      </c>
      <c r="F215" s="17">
        <f t="shared" si="46"/>
        <v>0</v>
      </c>
      <c r="G215" s="5"/>
    </row>
    <row r="216" spans="1:7" hidden="1" x14ac:dyDescent="0.25">
      <c r="B216" s="26" t="s">
        <v>391</v>
      </c>
      <c r="C216" s="19" t="s">
        <v>392</v>
      </c>
      <c r="D216" s="29">
        <v>0</v>
      </c>
      <c r="E216" s="29">
        <f>+'[7]Programa I'!F216+'[7]Programa II'!F216+'[7]Programa III'!F216+'[7]Programa IV'!F216</f>
        <v>0</v>
      </c>
      <c r="F216" s="29">
        <f>+'[7]Total Programa'!C216</f>
        <v>0</v>
      </c>
    </row>
    <row r="217" spans="1:7" s="6" customFormat="1" x14ac:dyDescent="0.25">
      <c r="A217" s="15"/>
      <c r="B217" s="18">
        <v>6.05</v>
      </c>
      <c r="C217" s="1" t="s">
        <v>393</v>
      </c>
      <c r="D217" s="20">
        <v>2900684784.6100001</v>
      </c>
      <c r="E217" s="20">
        <f t="shared" ref="E217:F217" si="47">+E218</f>
        <v>36488046.350000001</v>
      </c>
      <c r="F217" s="20">
        <f t="shared" si="47"/>
        <v>36488046.350000001</v>
      </c>
      <c r="G217" s="5"/>
    </row>
    <row r="218" spans="1:7" s="6" customFormat="1" hidden="1" x14ac:dyDescent="0.25">
      <c r="A218" s="1"/>
      <c r="B218" s="28" t="s">
        <v>394</v>
      </c>
      <c r="C218" s="6" t="s">
        <v>395</v>
      </c>
      <c r="D218" s="17">
        <v>2900684784.6100001</v>
      </c>
      <c r="E218" s="17">
        <f t="shared" ref="E218:F218" si="48">SUM(E219:E227)</f>
        <v>36488046.350000001</v>
      </c>
      <c r="F218" s="17">
        <f t="shared" si="48"/>
        <v>36488046.350000001</v>
      </c>
      <c r="G218" s="5"/>
    </row>
    <row r="219" spans="1:7" hidden="1" x14ac:dyDescent="0.25">
      <c r="B219" s="26" t="s">
        <v>396</v>
      </c>
      <c r="C219" s="19" t="s">
        <v>397</v>
      </c>
      <c r="D219" s="29">
        <v>1004522545.6999999</v>
      </c>
      <c r="E219" s="29">
        <f>+'[7]Programa I'!F219+'[7]Programa II'!F219+'[7]Programa III'!F219+'[7]Programa IV'!F219</f>
        <v>9736738.1600000001</v>
      </c>
      <c r="F219" s="29">
        <f>+'[7]Total Programa'!C219</f>
        <v>9736738.1600000001</v>
      </c>
    </row>
    <row r="220" spans="1:7" hidden="1" x14ac:dyDescent="0.25">
      <c r="B220" s="26" t="s">
        <v>398</v>
      </c>
      <c r="C220" s="33" t="s">
        <v>399</v>
      </c>
      <c r="D220" s="29">
        <v>1121291393.53</v>
      </c>
      <c r="E220" s="29">
        <f>+'[7]Programa I'!F220+'[7]Programa II'!F220+'[7]Programa III'!F220+'[7]Programa IV'!F220</f>
        <v>26561558.59</v>
      </c>
      <c r="F220" s="29">
        <f>+'[7]Total Programa'!C220</f>
        <v>26561558.59</v>
      </c>
    </row>
    <row r="221" spans="1:7" hidden="1" x14ac:dyDescent="0.25">
      <c r="B221" s="26" t="s">
        <v>400</v>
      </c>
      <c r="C221" s="38" t="s">
        <v>401</v>
      </c>
      <c r="D221" s="29">
        <v>0</v>
      </c>
      <c r="E221" s="29">
        <f>+'[7]Programa I'!F221+'[7]Programa II'!F221+'[7]Programa III'!F221+'[7]Programa IV'!F221</f>
        <v>0</v>
      </c>
      <c r="F221" s="29">
        <f>+'[7]Total Programa'!C221</f>
        <v>0</v>
      </c>
    </row>
    <row r="222" spans="1:7" hidden="1" x14ac:dyDescent="0.25">
      <c r="B222" s="26" t="s">
        <v>402</v>
      </c>
      <c r="C222" s="36" t="s">
        <v>403</v>
      </c>
      <c r="D222" s="29">
        <v>758226261.53999996</v>
      </c>
      <c r="E222" s="29">
        <f>+'[7]Programa I'!F222+'[7]Programa II'!F222+'[7]Programa III'!F222+'[7]Programa IV'!F222</f>
        <v>0</v>
      </c>
      <c r="F222" s="29">
        <f>+'[7]Total Programa'!C222</f>
        <v>0</v>
      </c>
    </row>
    <row r="223" spans="1:7" hidden="1" x14ac:dyDescent="0.25">
      <c r="B223" s="26" t="s">
        <v>404</v>
      </c>
      <c r="C223" s="36" t="s">
        <v>405</v>
      </c>
      <c r="D223" s="29">
        <v>16644583.84</v>
      </c>
      <c r="E223" s="29">
        <f>+'[7]Programa I'!F223+'[7]Programa II'!F223+'[7]Programa III'!F223+'[7]Programa IV'!F223</f>
        <v>189749.6</v>
      </c>
      <c r="F223" s="29">
        <f>+'[7]Total Programa'!C223</f>
        <v>189749.6</v>
      </c>
    </row>
    <row r="224" spans="1:7" hidden="1" x14ac:dyDescent="0.25">
      <c r="B224" s="26" t="s">
        <v>406</v>
      </c>
      <c r="C224" s="38" t="s">
        <v>407</v>
      </c>
      <c r="D224" s="29">
        <v>0</v>
      </c>
      <c r="E224" s="29">
        <f>+'[7]Programa I'!F224+'[7]Programa II'!F224+'[7]Programa III'!F224+'[7]Programa IV'!F224</f>
        <v>0</v>
      </c>
      <c r="F224" s="29">
        <f>+'[7]Total Programa'!C224</f>
        <v>0</v>
      </c>
    </row>
    <row r="225" spans="1:7" hidden="1" x14ac:dyDescent="0.25">
      <c r="B225" s="26" t="s">
        <v>408</v>
      </c>
      <c r="C225" s="38" t="s">
        <v>409</v>
      </c>
      <c r="D225" s="29">
        <v>0</v>
      </c>
      <c r="E225" s="29">
        <f>+'[7]Programa I'!F225+'[7]Programa II'!F225+'[7]Programa III'!F225+'[7]Programa IV'!F225</f>
        <v>0</v>
      </c>
      <c r="F225" s="29">
        <f>+'[7]Total Programa'!C225</f>
        <v>0</v>
      </c>
    </row>
    <row r="226" spans="1:7" hidden="1" x14ac:dyDescent="0.25">
      <c r="B226" s="26" t="s">
        <v>410</v>
      </c>
      <c r="C226" s="38" t="s">
        <v>411</v>
      </c>
      <c r="D226" s="29">
        <v>0</v>
      </c>
      <c r="E226" s="29">
        <f>+'[7]Programa I'!F226+'[7]Programa II'!F226+'[7]Programa III'!F226+'[7]Programa IV'!F226</f>
        <v>0</v>
      </c>
      <c r="F226" s="29">
        <f>+'[7]Total Programa'!C226</f>
        <v>0</v>
      </c>
    </row>
    <row r="227" spans="1:7" hidden="1" x14ac:dyDescent="0.25">
      <c r="B227" s="26" t="s">
        <v>412</v>
      </c>
      <c r="C227" s="40" t="s">
        <v>413</v>
      </c>
      <c r="D227" s="29">
        <v>0</v>
      </c>
      <c r="E227" s="29">
        <f>+'[7]Programa I'!F227+'[7]Programa II'!F227+'[7]Programa III'!F227+'[7]Programa IV'!F227</f>
        <v>0</v>
      </c>
      <c r="F227" s="29">
        <f>+'[7]Total Programa'!C227</f>
        <v>0</v>
      </c>
    </row>
    <row r="228" spans="1:7" s="6" customFormat="1" x14ac:dyDescent="0.25">
      <c r="A228" s="15"/>
      <c r="B228" s="18">
        <v>6.06</v>
      </c>
      <c r="C228" s="34" t="s">
        <v>414</v>
      </c>
      <c r="D228" s="20">
        <v>336777903.25999999</v>
      </c>
      <c r="E228" s="20">
        <f t="shared" ref="E228:F228" si="49">SUM(E229:E230)</f>
        <v>0</v>
      </c>
      <c r="F228" s="20">
        <f t="shared" si="49"/>
        <v>0</v>
      </c>
      <c r="G228" s="5"/>
    </row>
    <row r="229" spans="1:7" hidden="1" x14ac:dyDescent="0.25">
      <c r="B229" s="18" t="s">
        <v>415</v>
      </c>
      <c r="C229" s="19" t="s">
        <v>416</v>
      </c>
      <c r="D229" s="29">
        <v>336777903.25999999</v>
      </c>
      <c r="E229" s="29">
        <f>+'[7]Programa I'!F229+'[7]Programa II'!F229+'[7]Programa III'!F229+'[7]Programa IV'!F229</f>
        <v>0</v>
      </c>
      <c r="F229" s="29">
        <f>+'[7]Total Programa'!C229</f>
        <v>0</v>
      </c>
    </row>
    <row r="230" spans="1:7" hidden="1" x14ac:dyDescent="0.25">
      <c r="B230" s="18" t="s">
        <v>417</v>
      </c>
      <c r="C230" s="19" t="s">
        <v>418</v>
      </c>
      <c r="D230" s="29">
        <v>0</v>
      </c>
      <c r="E230" s="29">
        <f>+'[7]Programa I'!F230+'[7]Programa II'!F230+'[7]Programa III'!F230+'[7]Programa IV'!F230</f>
        <v>0</v>
      </c>
      <c r="F230" s="29">
        <f>+'[7]Total Programa'!C230</f>
        <v>0</v>
      </c>
    </row>
    <row r="231" spans="1:7" s="6" customFormat="1" x14ac:dyDescent="0.25">
      <c r="A231" s="15"/>
      <c r="B231" s="11" t="s">
        <v>419</v>
      </c>
      <c r="C231" s="41" t="s">
        <v>420</v>
      </c>
      <c r="D231" s="13">
        <v>197235540621.46997</v>
      </c>
      <c r="E231" s="13">
        <f t="shared" ref="E231:F231" si="50">+E232+E243+E269</f>
        <v>4776065359.9200001</v>
      </c>
      <c r="F231" s="13">
        <f t="shared" si="50"/>
        <v>4776065359.9200001</v>
      </c>
      <c r="G231" s="5"/>
    </row>
    <row r="232" spans="1:7" s="6" customFormat="1" x14ac:dyDescent="0.25">
      <c r="A232" s="15"/>
      <c r="B232" s="18" t="s">
        <v>421</v>
      </c>
      <c r="C232" s="1" t="s">
        <v>422</v>
      </c>
      <c r="D232" s="20">
        <v>18099068041.860001</v>
      </c>
      <c r="E232" s="20">
        <f t="shared" ref="E232:F232" si="51">+E233+E235+E237</f>
        <v>402578019.00999999</v>
      </c>
      <c r="F232" s="20">
        <f t="shared" si="51"/>
        <v>402578019.00999999</v>
      </c>
      <c r="G232" s="5"/>
    </row>
    <row r="233" spans="1:7" s="6" customFormat="1" hidden="1" x14ac:dyDescent="0.25">
      <c r="B233" s="16" t="s">
        <v>423</v>
      </c>
      <c r="C233" s="6" t="s">
        <v>424</v>
      </c>
      <c r="D233" s="17">
        <v>0</v>
      </c>
      <c r="E233" s="17">
        <f t="shared" ref="E233:F233" si="52">+E234</f>
        <v>0</v>
      </c>
      <c r="F233" s="17">
        <f t="shared" si="52"/>
        <v>0</v>
      </c>
      <c r="G233" s="5"/>
    </row>
    <row r="234" spans="1:7" hidden="1" x14ac:dyDescent="0.25">
      <c r="B234" s="18" t="s">
        <v>425</v>
      </c>
      <c r="C234" s="33" t="s">
        <v>426</v>
      </c>
      <c r="D234" s="29">
        <v>0</v>
      </c>
      <c r="E234" s="29">
        <f>+'[7]Programa I'!F234+'[7]Programa II'!F234+'[7]Programa III'!F234+'[7]Programa IV'!F234</f>
        <v>0</v>
      </c>
      <c r="F234" s="29">
        <f>+'[7]Total Programa'!C234</f>
        <v>0</v>
      </c>
    </row>
    <row r="235" spans="1:7" s="6" customFormat="1" hidden="1" x14ac:dyDescent="0.25">
      <c r="B235" s="16" t="s">
        <v>427</v>
      </c>
      <c r="C235" s="6" t="s">
        <v>428</v>
      </c>
      <c r="D235" s="17">
        <v>0</v>
      </c>
      <c r="E235" s="17">
        <f t="shared" ref="E235:F235" si="53">+E236</f>
        <v>0</v>
      </c>
      <c r="F235" s="17">
        <f t="shared" si="53"/>
        <v>0</v>
      </c>
      <c r="G235" s="5"/>
    </row>
    <row r="236" spans="1:7" hidden="1" x14ac:dyDescent="0.25">
      <c r="B236" s="18" t="s">
        <v>429</v>
      </c>
      <c r="C236" s="33" t="s">
        <v>430</v>
      </c>
      <c r="D236" s="29">
        <v>0</v>
      </c>
      <c r="E236" s="29">
        <f>+'[7]Programa I'!F236+'[7]Programa II'!F236+'[7]Programa III'!F236+'[7]Programa IV'!F236</f>
        <v>0</v>
      </c>
      <c r="F236" s="29">
        <f>+'[7]Total Programa'!C236</f>
        <v>0</v>
      </c>
    </row>
    <row r="237" spans="1:7" s="6" customFormat="1" hidden="1" x14ac:dyDescent="0.25">
      <c r="A237" s="1"/>
      <c r="B237" s="16" t="s">
        <v>431</v>
      </c>
      <c r="C237" s="6" t="s">
        <v>432</v>
      </c>
      <c r="D237" s="17">
        <v>18099068041.860001</v>
      </c>
      <c r="E237" s="17">
        <f t="shared" ref="E237:F237" si="54">SUM(E238:E242)</f>
        <v>402578019.00999999</v>
      </c>
      <c r="F237" s="17">
        <f t="shared" si="54"/>
        <v>402578019.00999999</v>
      </c>
      <c r="G237" s="5"/>
    </row>
    <row r="238" spans="1:7" hidden="1" x14ac:dyDescent="0.25">
      <c r="B238" s="18" t="s">
        <v>433</v>
      </c>
      <c r="C238" s="33" t="s">
        <v>307</v>
      </c>
      <c r="D238" s="29">
        <v>0</v>
      </c>
      <c r="E238" s="29">
        <f>+'[7]Programa I'!F238+'[7]Programa II'!F238+'[7]Programa III'!F238+'[7]Programa IV'!F238</f>
        <v>0</v>
      </c>
      <c r="F238" s="29">
        <f>+'[7]Total Programa'!C238</f>
        <v>0</v>
      </c>
    </row>
    <row r="239" spans="1:7" hidden="1" x14ac:dyDescent="0.25">
      <c r="B239" s="18" t="s">
        <v>434</v>
      </c>
      <c r="C239" s="33" t="s">
        <v>309</v>
      </c>
      <c r="D239" s="29">
        <v>5849410956.5900002</v>
      </c>
      <c r="E239" s="29">
        <f>+'[7]Programa I'!F239+'[7]Programa II'!F239+'[7]Programa III'!F239+'[7]Programa IV'!F239</f>
        <v>87344000</v>
      </c>
      <c r="F239" s="29">
        <f>+'[7]Total Programa'!C239</f>
        <v>87344000</v>
      </c>
    </row>
    <row r="240" spans="1:7" hidden="1" x14ac:dyDescent="0.25">
      <c r="B240" s="18" t="s">
        <v>435</v>
      </c>
      <c r="C240" s="33" t="s">
        <v>311</v>
      </c>
      <c r="D240" s="29">
        <v>490410902.14999998</v>
      </c>
      <c r="E240" s="29">
        <f>+'[7]Programa I'!F240+'[7]Programa II'!F240+'[7]Programa III'!F240+'[7]Programa IV'!F240</f>
        <v>36823000</v>
      </c>
      <c r="F240" s="29">
        <f>+'[7]Total Programa'!C240</f>
        <v>36823000</v>
      </c>
    </row>
    <row r="241" spans="1:7" hidden="1" x14ac:dyDescent="0.25">
      <c r="B241" s="18" t="s">
        <v>436</v>
      </c>
      <c r="C241" s="33" t="s">
        <v>313</v>
      </c>
      <c r="D241" s="29">
        <v>6709328526.7299995</v>
      </c>
      <c r="E241" s="29">
        <f>+'[7]Programa I'!F241+'[7]Programa II'!F241+'[7]Programa III'!F241+'[7]Programa IV'!F241</f>
        <v>20368705.66</v>
      </c>
      <c r="F241" s="29">
        <f>+'[7]Total Programa'!C241</f>
        <v>20368705.66</v>
      </c>
    </row>
    <row r="242" spans="1:7" hidden="1" x14ac:dyDescent="0.25">
      <c r="B242" s="18" t="s">
        <v>437</v>
      </c>
      <c r="C242" s="33" t="s">
        <v>315</v>
      </c>
      <c r="D242" s="29">
        <v>5049917656.3900003</v>
      </c>
      <c r="E242" s="29">
        <f>+'[7]Programa I'!F242+'[7]Programa II'!F242+'[7]Programa III'!F242+'[7]Programa IV'!F242</f>
        <v>258042313.34999999</v>
      </c>
      <c r="F242" s="29">
        <f>+'[7]Total Programa'!C242</f>
        <v>258042313.34999999</v>
      </c>
    </row>
    <row r="243" spans="1:7" s="6" customFormat="1" x14ac:dyDescent="0.25">
      <c r="A243" s="15"/>
      <c r="B243" s="18" t="s">
        <v>438</v>
      </c>
      <c r="C243" s="36" t="s">
        <v>439</v>
      </c>
      <c r="D243" s="20">
        <v>56850696136.98999</v>
      </c>
      <c r="E243" s="20">
        <f t="shared" ref="E243:F243" si="55">+E244+E250</f>
        <v>1676841534.05</v>
      </c>
      <c r="F243" s="20">
        <f t="shared" si="55"/>
        <v>1676841534.05</v>
      </c>
      <c r="G243" s="5"/>
    </row>
    <row r="244" spans="1:7" s="6" customFormat="1" hidden="1" x14ac:dyDescent="0.25">
      <c r="A244" s="1"/>
      <c r="B244" s="16" t="s">
        <v>440</v>
      </c>
      <c r="C244" s="39" t="s">
        <v>441</v>
      </c>
      <c r="D244" s="17">
        <v>3526742738.5899997</v>
      </c>
      <c r="E244" s="17">
        <f t="shared" ref="E244:F244" si="56">SUM(E245:E249)</f>
        <v>152209000</v>
      </c>
      <c r="F244" s="17">
        <f t="shared" si="56"/>
        <v>152209000</v>
      </c>
      <c r="G244" s="5"/>
    </row>
    <row r="245" spans="1:7" hidden="1" x14ac:dyDescent="0.25">
      <c r="B245" s="18" t="s">
        <v>442</v>
      </c>
      <c r="C245" s="38" t="s">
        <v>342</v>
      </c>
      <c r="D245" s="29">
        <v>2051538325.5599999</v>
      </c>
      <c r="E245" s="29">
        <f>+'[7]Programa I'!F245+'[7]Programa II'!F245+'[7]Programa III'!F245+'[7]Programa IV'!F245</f>
        <v>67559000</v>
      </c>
      <c r="F245" s="29">
        <f>+'[7]Total Programa'!C245</f>
        <v>67559000</v>
      </c>
    </row>
    <row r="246" spans="1:7" hidden="1" x14ac:dyDescent="0.25">
      <c r="B246" s="18" t="s">
        <v>443</v>
      </c>
      <c r="C246" s="38" t="s">
        <v>344</v>
      </c>
      <c r="D246" s="29">
        <v>123611585.68000001</v>
      </c>
      <c r="E246" s="29">
        <f>+'[7]Programa I'!F246+'[7]Programa II'!F246+'[7]Programa III'!F246+'[7]Programa IV'!F246</f>
        <v>0</v>
      </c>
      <c r="F246" s="29">
        <f>+'[7]Total Programa'!C246</f>
        <v>0</v>
      </c>
    </row>
    <row r="247" spans="1:7" hidden="1" x14ac:dyDescent="0.25">
      <c r="B247" s="18" t="s">
        <v>444</v>
      </c>
      <c r="C247" s="38" t="s">
        <v>346</v>
      </c>
      <c r="D247" s="29">
        <v>0</v>
      </c>
      <c r="E247" s="29">
        <f>+'[7]Programa I'!F247+'[7]Programa II'!F247+'[7]Programa III'!F247+'[7]Programa IV'!F247</f>
        <v>0</v>
      </c>
      <c r="F247" s="29">
        <f>+'[7]Total Programa'!C247</f>
        <v>0</v>
      </c>
    </row>
    <row r="248" spans="1:7" hidden="1" x14ac:dyDescent="0.25">
      <c r="B248" s="18" t="s">
        <v>445</v>
      </c>
      <c r="C248" s="38" t="s">
        <v>348</v>
      </c>
      <c r="D248" s="29">
        <v>0</v>
      </c>
      <c r="E248" s="29">
        <f>+'[7]Programa I'!F248+'[7]Programa II'!F248+'[7]Programa III'!F248+'[7]Programa IV'!F248</f>
        <v>0</v>
      </c>
      <c r="F248" s="29">
        <f>+'[7]Total Programa'!C248</f>
        <v>0</v>
      </c>
    </row>
    <row r="249" spans="1:7" hidden="1" x14ac:dyDescent="0.25">
      <c r="B249" s="18" t="s">
        <v>446</v>
      </c>
      <c r="C249" s="38" t="s">
        <v>350</v>
      </c>
      <c r="D249" s="29">
        <v>1351592827.3499999</v>
      </c>
      <c r="E249" s="29">
        <f>+'[7]Programa I'!F249+'[7]Programa II'!F249+'[7]Programa III'!F249+'[7]Programa IV'!F249</f>
        <v>84650000</v>
      </c>
      <c r="F249" s="29">
        <f>+'[7]Total Programa'!C249</f>
        <v>84650000</v>
      </c>
    </row>
    <row r="250" spans="1:7" s="6" customFormat="1" hidden="1" x14ac:dyDescent="0.25">
      <c r="A250" s="1"/>
      <c r="B250" s="16" t="s">
        <v>447</v>
      </c>
      <c r="C250" s="39" t="s">
        <v>448</v>
      </c>
      <c r="D250" s="17">
        <v>53323953398.399994</v>
      </c>
      <c r="E250" s="17">
        <f t="shared" ref="E250:F250" si="57">SUM(E251:E268)</f>
        <v>1524632534.05</v>
      </c>
      <c r="F250" s="17">
        <f t="shared" si="57"/>
        <v>1524632534.05</v>
      </c>
      <c r="G250" s="5"/>
    </row>
    <row r="251" spans="1:7" hidden="1" x14ac:dyDescent="0.25">
      <c r="B251" s="18" t="s">
        <v>449</v>
      </c>
      <c r="C251" s="38" t="s">
        <v>354</v>
      </c>
      <c r="D251" s="29">
        <v>15419566498.66</v>
      </c>
      <c r="E251" s="29">
        <f>+'[7]Programa I'!F251+'[7]Programa II'!F251+'[7]Programa III'!F251+'[7]Programa IV'!F251</f>
        <v>282118919.73000002</v>
      </c>
      <c r="F251" s="29">
        <f>+'[7]Total Programa'!C251</f>
        <v>282118919.73000002</v>
      </c>
    </row>
    <row r="252" spans="1:7" hidden="1" x14ac:dyDescent="0.25">
      <c r="B252" s="18" t="s">
        <v>450</v>
      </c>
      <c r="C252" s="38" t="s">
        <v>356</v>
      </c>
      <c r="D252" s="29">
        <v>15036802292.02</v>
      </c>
      <c r="E252" s="29">
        <f>+'[7]Programa I'!F252+'[7]Programa II'!F252+'[7]Programa III'!F252+'[7]Programa IV'!F252</f>
        <v>762020425.73000002</v>
      </c>
      <c r="F252" s="29">
        <f>+'[7]Total Programa'!C252</f>
        <v>762020425.73000002</v>
      </c>
    </row>
    <row r="253" spans="1:7" hidden="1" x14ac:dyDescent="0.25">
      <c r="B253" s="18" t="s">
        <v>451</v>
      </c>
      <c r="C253" s="38" t="s">
        <v>358</v>
      </c>
      <c r="D253" s="29">
        <v>7294819957.5600004</v>
      </c>
      <c r="E253" s="29">
        <f>+'[7]Programa I'!F253+'[7]Programa II'!F253+'[7]Programa III'!F253+'[7]Programa IV'!F253</f>
        <v>114535188.59</v>
      </c>
      <c r="F253" s="29">
        <f>+'[7]Total Programa'!C253</f>
        <v>114535188.59</v>
      </c>
    </row>
    <row r="254" spans="1:7" hidden="1" x14ac:dyDescent="0.25">
      <c r="B254" s="18" t="s">
        <v>452</v>
      </c>
      <c r="C254" s="38" t="s">
        <v>360</v>
      </c>
      <c r="D254" s="29">
        <v>4554428658.4399996</v>
      </c>
      <c r="E254" s="29">
        <f>+'[7]Programa I'!F254+'[7]Programa II'!F254+'[7]Programa III'!F254+'[7]Programa IV'!F254</f>
        <v>0</v>
      </c>
      <c r="F254" s="29">
        <f>+'[7]Total Programa'!C254</f>
        <v>0</v>
      </c>
    </row>
    <row r="255" spans="1:7" hidden="1" x14ac:dyDescent="0.25">
      <c r="B255" s="18" t="s">
        <v>453</v>
      </c>
      <c r="C255" s="38" t="s">
        <v>362</v>
      </c>
      <c r="D255" s="29">
        <v>0</v>
      </c>
      <c r="E255" s="29">
        <f>+'[7]Programa I'!F255+'[7]Programa II'!F255+'[7]Programa III'!F255+'[7]Programa IV'!F255</f>
        <v>0</v>
      </c>
      <c r="F255" s="29">
        <f>+'[7]Total Programa'!C255</f>
        <v>0</v>
      </c>
    </row>
    <row r="256" spans="1:7" hidden="1" x14ac:dyDescent="0.25">
      <c r="B256" s="18" t="s">
        <v>454</v>
      </c>
      <c r="C256" s="38" t="s">
        <v>364</v>
      </c>
      <c r="D256" s="29">
        <v>241143540.88999999</v>
      </c>
      <c r="E256" s="29">
        <f>+'[7]Programa I'!F256+'[7]Programa II'!F256+'[7]Programa III'!F256+'[7]Programa IV'!F256</f>
        <v>50606000</v>
      </c>
      <c r="F256" s="29">
        <f>+'[7]Total Programa'!C256</f>
        <v>50606000</v>
      </c>
    </row>
    <row r="257" spans="1:7" hidden="1" x14ac:dyDescent="0.25">
      <c r="B257" s="18" t="s">
        <v>455</v>
      </c>
      <c r="C257" s="38" t="s">
        <v>366</v>
      </c>
      <c r="D257" s="29">
        <v>0</v>
      </c>
      <c r="E257" s="29">
        <f>+'[7]Programa I'!F257+'[7]Programa II'!F257+'[7]Programa III'!F257+'[7]Programa IV'!F257</f>
        <v>0</v>
      </c>
      <c r="F257" s="29">
        <f>+'[7]Total Programa'!C257</f>
        <v>0</v>
      </c>
    </row>
    <row r="258" spans="1:7" hidden="1" x14ac:dyDescent="0.25">
      <c r="B258" s="18" t="s">
        <v>456</v>
      </c>
      <c r="C258" s="38" t="s">
        <v>368</v>
      </c>
      <c r="D258" s="29">
        <v>2700674533.0300002</v>
      </c>
      <c r="E258" s="29">
        <f>+'[7]Programa I'!F258+'[7]Programa II'!F258+'[7]Programa III'!F258+'[7]Programa IV'!F258</f>
        <v>173738000</v>
      </c>
      <c r="F258" s="29">
        <f>+'[7]Total Programa'!C258</f>
        <v>173738000</v>
      </c>
    </row>
    <row r="259" spans="1:7" hidden="1" x14ac:dyDescent="0.25">
      <c r="B259" s="18" t="s">
        <v>457</v>
      </c>
      <c r="C259" s="38" t="s">
        <v>370</v>
      </c>
      <c r="D259" s="29">
        <v>2623232845.6399999</v>
      </c>
      <c r="E259" s="29">
        <f>+'[7]Programa I'!F259+'[7]Programa II'!F259+'[7]Programa III'!F259+'[7]Programa IV'!F259</f>
        <v>0</v>
      </c>
      <c r="F259" s="29">
        <f>+'[7]Total Programa'!C259</f>
        <v>0</v>
      </c>
    </row>
    <row r="260" spans="1:7" hidden="1" x14ac:dyDescent="0.25">
      <c r="B260" s="18" t="s">
        <v>458</v>
      </c>
      <c r="C260" s="38" t="s">
        <v>372</v>
      </c>
      <c r="D260" s="29">
        <v>0</v>
      </c>
      <c r="E260" s="29">
        <f>+'[7]Programa I'!F260+'[7]Programa II'!F260+'[7]Programa III'!F260+'[7]Programa IV'!F260</f>
        <v>0</v>
      </c>
      <c r="F260" s="29">
        <f>+'[7]Total Programa'!C260</f>
        <v>0</v>
      </c>
    </row>
    <row r="261" spans="1:7" hidden="1" x14ac:dyDescent="0.25">
      <c r="B261" s="18" t="s">
        <v>459</v>
      </c>
      <c r="C261" s="38" t="s">
        <v>374</v>
      </c>
      <c r="D261" s="29">
        <v>0</v>
      </c>
      <c r="E261" s="29">
        <f>+'[7]Programa I'!F261+'[7]Programa II'!F261+'[7]Programa III'!F261+'[7]Programa IV'!F261</f>
        <v>0</v>
      </c>
      <c r="F261" s="29">
        <f>+'[7]Total Programa'!C261</f>
        <v>0</v>
      </c>
    </row>
    <row r="262" spans="1:7" hidden="1" x14ac:dyDescent="0.25">
      <c r="B262" s="18" t="s">
        <v>460</v>
      </c>
      <c r="C262" s="38" t="s">
        <v>376</v>
      </c>
      <c r="D262" s="29">
        <v>3055095757.21</v>
      </c>
      <c r="E262" s="29">
        <f>+'[7]Programa I'!F262+'[7]Programa II'!F262+'[7]Programa III'!F262+'[7]Programa IV'!F262</f>
        <v>33716000</v>
      </c>
      <c r="F262" s="29">
        <f>+'[7]Total Programa'!C262</f>
        <v>33716000</v>
      </c>
    </row>
    <row r="263" spans="1:7" hidden="1" x14ac:dyDescent="0.25">
      <c r="B263" s="18" t="s">
        <v>461</v>
      </c>
      <c r="C263" s="38" t="s">
        <v>378</v>
      </c>
      <c r="D263" s="29">
        <v>164059209.47</v>
      </c>
      <c r="E263" s="29">
        <f>+'[7]Programa I'!F263+'[7]Programa II'!F263+'[7]Programa III'!F263+'[7]Programa IV'!F263</f>
        <v>8480000</v>
      </c>
      <c r="F263" s="29">
        <f>+'[7]Total Programa'!C263</f>
        <v>8480000</v>
      </c>
    </row>
    <row r="264" spans="1:7" hidden="1" x14ac:dyDescent="0.25">
      <c r="B264" s="18" t="s">
        <v>462</v>
      </c>
      <c r="C264" s="38" t="s">
        <v>380</v>
      </c>
      <c r="D264" s="29">
        <v>0</v>
      </c>
      <c r="E264" s="29">
        <f>+'[7]Programa I'!F264+'[7]Programa II'!F264+'[7]Programa III'!F264+'[7]Programa IV'!F264</f>
        <v>0</v>
      </c>
      <c r="F264" s="29">
        <f>+'[7]Total Programa'!C264</f>
        <v>0</v>
      </c>
    </row>
    <row r="265" spans="1:7" hidden="1" x14ac:dyDescent="0.25">
      <c r="B265" s="18" t="s">
        <v>463</v>
      </c>
      <c r="C265" s="38" t="s">
        <v>382</v>
      </c>
      <c r="D265" s="29">
        <v>1887621247.3499999</v>
      </c>
      <c r="E265" s="29">
        <f>+'[7]Programa I'!F265+'[7]Programa II'!F265+'[7]Programa III'!F265+'[7]Programa IV'!F265</f>
        <v>99418000</v>
      </c>
      <c r="F265" s="29">
        <f>+'[7]Total Programa'!C265</f>
        <v>99418000</v>
      </c>
    </row>
    <row r="266" spans="1:7" hidden="1" x14ac:dyDescent="0.25">
      <c r="B266" s="18" t="s">
        <v>464</v>
      </c>
      <c r="C266" s="38" t="s">
        <v>384</v>
      </c>
      <c r="D266" s="29">
        <v>101840858.13</v>
      </c>
      <c r="E266" s="29">
        <f>+'[7]Programa I'!F266+'[7]Programa II'!F266+'[7]Programa III'!F266+'[7]Programa IV'!F266</f>
        <v>0</v>
      </c>
      <c r="F266" s="29">
        <f>+'[7]Total Programa'!C266</f>
        <v>0</v>
      </c>
    </row>
    <row r="267" spans="1:7" hidden="1" x14ac:dyDescent="0.25">
      <c r="B267" s="18" t="s">
        <v>465</v>
      </c>
      <c r="C267" s="38" t="s">
        <v>386</v>
      </c>
      <c r="D267" s="29">
        <v>0</v>
      </c>
      <c r="E267" s="29">
        <f>+'[7]Programa I'!F267+'[7]Programa II'!F267+'[7]Programa III'!F267+'[7]Programa IV'!F267</f>
        <v>0</v>
      </c>
      <c r="F267" s="29">
        <f>+'[7]Total Programa'!C267</f>
        <v>0</v>
      </c>
    </row>
    <row r="268" spans="1:7" hidden="1" x14ac:dyDescent="0.25">
      <c r="B268" s="18" t="s">
        <v>466</v>
      </c>
      <c r="C268" s="38" t="s">
        <v>388</v>
      </c>
      <c r="D268" s="29">
        <v>244668000</v>
      </c>
      <c r="E268" s="29">
        <f>+'[7]Programa I'!F268+'[7]Programa II'!F268+'[7]Programa III'!F268+'[7]Programa IV'!F268</f>
        <v>0</v>
      </c>
      <c r="F268" s="29">
        <f>+'[7]Total Programa'!C268</f>
        <v>0</v>
      </c>
    </row>
    <row r="269" spans="1:7" s="6" customFormat="1" x14ac:dyDescent="0.25">
      <c r="A269" s="15"/>
      <c r="B269" s="18" t="s">
        <v>467</v>
      </c>
      <c r="C269" s="1" t="s">
        <v>468</v>
      </c>
      <c r="D269" s="20">
        <v>122285776442.62</v>
      </c>
      <c r="E269" s="20">
        <f t="shared" ref="E269:F269" si="58">+E270</f>
        <v>2696645806.8600001</v>
      </c>
      <c r="F269" s="20">
        <f t="shared" si="58"/>
        <v>2696645806.8600001</v>
      </c>
      <c r="G269" s="5"/>
    </row>
    <row r="270" spans="1:7" s="6" customFormat="1" hidden="1" x14ac:dyDescent="0.25">
      <c r="A270" s="1"/>
      <c r="B270" s="16" t="s">
        <v>469</v>
      </c>
      <c r="C270" s="6" t="s">
        <v>470</v>
      </c>
      <c r="D270" s="17">
        <v>122285776442.62</v>
      </c>
      <c r="E270" s="17">
        <f t="shared" ref="E270:F270" si="59">SUM(E271:E278)</f>
        <v>2696645806.8600001</v>
      </c>
      <c r="F270" s="17">
        <f t="shared" si="59"/>
        <v>2696645806.8600001</v>
      </c>
      <c r="G270" s="5"/>
    </row>
    <row r="271" spans="1:7" hidden="1" x14ac:dyDescent="0.25">
      <c r="B271" s="18" t="s">
        <v>471</v>
      </c>
      <c r="C271" s="19" t="s">
        <v>397</v>
      </c>
      <c r="D271" s="29">
        <v>41914753559.520004</v>
      </c>
      <c r="E271" s="29">
        <f>+'[7]Programa I'!F271+'[7]Programa II'!F271+'[7]Programa III'!F271+'[7]Programa IV'!F271</f>
        <v>1102601231.3199999</v>
      </c>
      <c r="F271" s="29">
        <f>+'[7]Total Programa'!C271</f>
        <v>1102601231.3199999</v>
      </c>
    </row>
    <row r="272" spans="1:7" hidden="1" x14ac:dyDescent="0.25">
      <c r="B272" s="18" t="s">
        <v>472</v>
      </c>
      <c r="C272" s="33" t="s">
        <v>399</v>
      </c>
      <c r="D272" s="29">
        <v>44395963117.919998</v>
      </c>
      <c r="E272" s="29">
        <f>+'[7]Programa I'!F272+'[7]Programa II'!F272+'[7]Programa III'!F272+'[7]Programa IV'!F272</f>
        <v>1217572225.6500001</v>
      </c>
      <c r="F272" s="29">
        <f>+'[7]Total Programa'!C272</f>
        <v>1217572225.6500001</v>
      </c>
    </row>
    <row r="273" spans="1:58" hidden="1" x14ac:dyDescent="0.25">
      <c r="B273" s="18" t="s">
        <v>473</v>
      </c>
      <c r="C273" s="38" t="s">
        <v>401</v>
      </c>
      <c r="D273" s="29">
        <v>0</v>
      </c>
      <c r="E273" s="29">
        <f>+'[7]Programa I'!F273+'[7]Programa II'!F273+'[7]Programa III'!F273+'[7]Programa IV'!F273</f>
        <v>0</v>
      </c>
      <c r="F273" s="29">
        <f>+'[7]Total Programa'!C273</f>
        <v>0</v>
      </c>
    </row>
    <row r="274" spans="1:58" hidden="1" x14ac:dyDescent="0.25">
      <c r="B274" s="18" t="s">
        <v>474</v>
      </c>
      <c r="C274" s="19" t="s">
        <v>403</v>
      </c>
      <c r="D274" s="29">
        <v>35148573754.739998</v>
      </c>
      <c r="E274" s="29">
        <f>+'[7]Programa I'!F274+'[7]Programa II'!F274+'[7]Programa III'!F274+'[7]Programa IV'!F274</f>
        <v>376472349.88999999</v>
      </c>
      <c r="F274" s="29">
        <f>+'[7]Total Programa'!C274</f>
        <v>376472349.88999999</v>
      </c>
    </row>
    <row r="275" spans="1:58" hidden="1" x14ac:dyDescent="0.25">
      <c r="B275" s="18" t="s">
        <v>475</v>
      </c>
      <c r="C275" s="36" t="s">
        <v>405</v>
      </c>
      <c r="D275" s="29">
        <v>826486010.44000006</v>
      </c>
      <c r="E275" s="29">
        <f>+'[7]Programa I'!F275+'[7]Programa II'!F275+'[7]Programa III'!F275+'[7]Programa IV'!F275</f>
        <v>0</v>
      </c>
      <c r="F275" s="29">
        <f>+'[7]Total Programa'!C275</f>
        <v>0</v>
      </c>
    </row>
    <row r="276" spans="1:58" hidden="1" x14ac:dyDescent="0.25">
      <c r="B276" s="18" t="s">
        <v>476</v>
      </c>
      <c r="C276" s="40" t="s">
        <v>413</v>
      </c>
      <c r="D276" s="29">
        <v>0</v>
      </c>
      <c r="E276" s="29">
        <f>+'[7]Programa I'!F276+'[7]Programa II'!F276+'[7]Programa III'!F276+'[7]Programa IV'!F276</f>
        <v>0</v>
      </c>
      <c r="F276" s="29">
        <f>+'[7]Total Programa'!C276</f>
        <v>0</v>
      </c>
    </row>
    <row r="277" spans="1:58" hidden="1" x14ac:dyDescent="0.25">
      <c r="B277" s="18" t="s">
        <v>477</v>
      </c>
      <c r="C277" s="40" t="s">
        <v>409</v>
      </c>
      <c r="D277" s="29">
        <v>0</v>
      </c>
      <c r="E277" s="29">
        <f>+'[7]Programa I'!F277+'[7]Programa II'!F277+'[7]Programa III'!F277+'[7]Programa IV'!F277</f>
        <v>0</v>
      </c>
      <c r="F277" s="29">
        <f>+'[7]Total Programa'!C277</f>
        <v>0</v>
      </c>
    </row>
    <row r="278" spans="1:58" hidden="1" x14ac:dyDescent="0.25">
      <c r="B278" s="18" t="s">
        <v>478</v>
      </c>
      <c r="C278" s="40" t="s">
        <v>411</v>
      </c>
      <c r="D278" s="29">
        <v>0</v>
      </c>
      <c r="E278" s="29">
        <f>+'[7]Programa I'!F278+'[7]Programa II'!F278+'[7]Programa III'!F278+'[7]Programa IV'!F278</f>
        <v>0</v>
      </c>
      <c r="F278" s="29">
        <f>+'[7]Total Programa'!C278</f>
        <v>0</v>
      </c>
    </row>
    <row r="279" spans="1:58" s="6" customFormat="1" x14ac:dyDescent="0.25">
      <c r="A279" s="15"/>
      <c r="B279" s="11">
        <v>9</v>
      </c>
      <c r="C279" s="41" t="s">
        <v>479</v>
      </c>
      <c r="D279" s="13">
        <v>116367231.53178358</v>
      </c>
      <c r="E279" s="13">
        <f t="shared" ref="E279:F279" si="60">+E280</f>
        <v>0</v>
      </c>
      <c r="F279" s="13">
        <f t="shared" si="60"/>
        <v>0</v>
      </c>
      <c r="G279" s="5"/>
    </row>
    <row r="280" spans="1:58" s="6" customFormat="1" x14ac:dyDescent="0.25">
      <c r="A280" s="15"/>
      <c r="B280" s="73">
        <v>9.02</v>
      </c>
      <c r="C280" s="74" t="s">
        <v>480</v>
      </c>
      <c r="D280" s="72">
        <v>116367231.53178358</v>
      </c>
      <c r="E280" s="72">
        <f t="shared" ref="E280:F280" si="61">SUM(E281:E282)</f>
        <v>0</v>
      </c>
      <c r="F280" s="72">
        <f t="shared" si="61"/>
        <v>0</v>
      </c>
      <c r="G280" s="5"/>
    </row>
    <row r="281" spans="1:58" s="6" customFormat="1" hidden="1" x14ac:dyDescent="0.25">
      <c r="B281" s="18" t="s">
        <v>481</v>
      </c>
      <c r="C281" s="34" t="s">
        <v>482</v>
      </c>
      <c r="D281" s="29">
        <v>-2.7397274971008301E-4</v>
      </c>
      <c r="E281" s="29">
        <f>+'[7]Programa I'!F281+'[7]Programa II'!F281+'[7]Programa III'!F281+'[7]Programa IV'!F281</f>
        <v>0</v>
      </c>
      <c r="F281" s="29">
        <f>+'[7]Total Programa'!C281</f>
        <v>0</v>
      </c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 spans="1:58" s="6" customFormat="1" hidden="1" x14ac:dyDescent="0.25">
      <c r="B282" s="42" t="s">
        <v>483</v>
      </c>
      <c r="C282" s="43" t="s">
        <v>484</v>
      </c>
      <c r="D282" s="44">
        <v>116367231.53205755</v>
      </c>
      <c r="E282" s="44">
        <f>+'[7]Programa I'!F282+'[7]Programa II'!F282+'[7]Programa III'!F282+'[7]Programa IV'!F282</f>
        <v>0</v>
      </c>
      <c r="F282" s="44">
        <f>+'[7]Total Programa'!C282</f>
        <v>0</v>
      </c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8" s="6" customFormat="1" x14ac:dyDescent="0.25">
      <c r="A283" s="10"/>
      <c r="B283" s="11"/>
      <c r="C283" s="45" t="s">
        <v>485</v>
      </c>
      <c r="D283" s="13">
        <v>218716120154.33331</v>
      </c>
      <c r="E283" s="13">
        <f t="shared" ref="E283:F283" si="62">SUM(E6+E35+E101+E129+E151+E165+E231+E279)</f>
        <v>5407492608.0500002</v>
      </c>
      <c r="F283" s="13">
        <f t="shared" si="62"/>
        <v>5407492608.0500002</v>
      </c>
      <c r="G283" s="5"/>
    </row>
  </sheetData>
  <hyperlinks>
    <hyperlink ref="B1" location="'Informe Total de Ejecucion Egre'!A1" display="INFORME DE EJECUCIÓN PRESUPUESTARIA DE EGRESOS" xr:uid="{DB5FD56E-D8BF-4EF5-8EC7-DAEB68F30CC9}"/>
  </hyperlinks>
  <printOptions horizontalCentered="1"/>
  <pageMargins left="0.59055118110236227" right="0.59055118110236227" top="0.98425196850393704" bottom="0.98425196850393704" header="0.59055118110236227" footer="0.59055118110236227"/>
  <pageSetup scale="65" orientation="portrait" r:id="rId1"/>
  <headerFooter alignWithMargins="0">
    <oddHeader>&amp;L&amp;"Calibri,Cursiva"&amp;12Banco Hipotecario de la Vivienda</oddHeader>
    <oddFooter>&amp;L&amp;"Calibri,Cursiva"&amp;12Informe de Ejecución Presupuestaria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</vt:lpstr>
      <vt:lpstr>Egresos</vt:lpstr>
      <vt:lpstr>Ingresos!Área_de_impresión</vt:lpstr>
      <vt:lpstr>Egresos!Print_Area</vt:lpstr>
      <vt:lpstr>Ingresos!Print_Area</vt:lpstr>
      <vt:lpstr>Egresos!Print_Titles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Viquez Soto Lisbeth</cp:lastModifiedBy>
  <cp:lastPrinted>2023-03-01T19:51:56Z</cp:lastPrinted>
  <dcterms:created xsi:type="dcterms:W3CDTF">2023-03-01T19:44:39Z</dcterms:created>
  <dcterms:modified xsi:type="dcterms:W3CDTF">2023-03-01T20:00:29Z</dcterms:modified>
</cp:coreProperties>
</file>