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stgomez\Desktop\"/>
    </mc:Choice>
  </mc:AlternateContent>
  <xr:revisionPtr revIDLastSave="0" documentId="8_{CD935884-0AFB-4AC0-BBD2-B3F7143AF742}" xr6:coauthVersionLast="47" xr6:coauthVersionMax="47" xr10:uidLastSave="{00000000-0000-0000-0000-000000000000}"/>
  <bookViews>
    <workbookView xWindow="28680" yWindow="-120" windowWidth="29040" windowHeight="15840" xr2:uid="{425C03F9-67C6-4AD8-96EE-664255C69A6F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Egresos!$A$5:$F$280</definedName>
    <definedName name="_xlnm._FilterDatabase" localSheetId="0" hidden="1">Ingresos!$L$5:$N$16</definedName>
    <definedName name="aaaa">[3]Refer!$A$3:$A$10</definedName>
    <definedName name="_xlnm.Print_Area" localSheetId="1">Egresos!$B$1:$F$280</definedName>
    <definedName name="_xlnm.Print_Area" localSheetId="0">Ingresos!$A$1:$N$17</definedName>
    <definedName name="BasedeDatos2" localSheetId="1">#REF!</definedName>
    <definedName name="BasedeDatos2">#REF!</definedName>
    <definedName name="Database" localSheetId="1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'[4]INFORMACION DE INGRESOS Y FIS'!$B$6</definedName>
    <definedName name="nombre_10">'[5]INFORMACION DE INGRESOS Y FIS'!$B$13</definedName>
    <definedName name="nombre_11">'[5]INFORMACION DE INGRESOS Y FIS'!$B$14</definedName>
    <definedName name="nombre_12">'[5]INFORMACION DE INGRESOS Y FIS'!$B$15</definedName>
    <definedName name="nombre_13">'[5]INFORMACION DE INGRESOS Y FIS'!$B$16</definedName>
    <definedName name="nombre_14">'[5]INFORMACION DE INGRESOS Y FIS'!$B$17</definedName>
    <definedName name="nombre_2">'[4]INFORMACION DE INGRESOS Y FIS'!$B$7</definedName>
    <definedName name="nombre_3">'[4]INFORMACION DE INGRESOS Y FIS'!$B$8</definedName>
    <definedName name="nombre_4">'[4]INFORMACION DE INGRESOS Y FIS'!$B$9</definedName>
    <definedName name="nombre_5">'[5]INFORMACION DE INGRESOS Y FIS'!$B$8</definedName>
    <definedName name="nombre_6">'[5]INFORMACION DE INGRESOS Y FIS'!$B$9</definedName>
    <definedName name="nombre_7">'[5]INFORMACION DE INGRESOS Y FIS'!$B$10</definedName>
    <definedName name="nombre_8">'[5]INFORMACION DE INGRESOS Y FIS'!$B$11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Print_Area" localSheetId="1">Egresos!$B$1:$F$281</definedName>
    <definedName name="Print_Area" localSheetId="0">Ingresos!$K$1:$N$16</definedName>
    <definedName name="Print_Titles" localSheetId="1">Egresos!$B:$C,Egresos!$1:$5</definedName>
    <definedName name="Tipos" localSheetId="1">#REF!</definedName>
    <definedName name="Tipos">#REF!</definedName>
    <definedName name="_xlnm.Print_Titles" localSheetId="1">Egresos!$1:$5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F279" i="1" l="1"/>
  <c r="E279" i="1"/>
  <c r="F278" i="1"/>
  <c r="E278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6" i="1"/>
  <c r="E246" i="1"/>
  <c r="F245" i="1"/>
  <c r="E245" i="1"/>
  <c r="F244" i="1"/>
  <c r="E244" i="1"/>
  <c r="F243" i="1"/>
  <c r="E243" i="1"/>
  <c r="F242" i="1"/>
  <c r="E242" i="1"/>
  <c r="F239" i="1"/>
  <c r="E239" i="1"/>
  <c r="F238" i="1"/>
  <c r="E238" i="1"/>
  <c r="F237" i="1"/>
  <c r="E237" i="1"/>
  <c r="F236" i="1"/>
  <c r="E236" i="1"/>
  <c r="F235" i="1"/>
  <c r="E235" i="1"/>
  <c r="F233" i="1"/>
  <c r="F232" i="1" s="1"/>
  <c r="E233" i="1"/>
  <c r="E232" i="1" s="1"/>
  <c r="F231" i="1"/>
  <c r="F230" i="1" s="1"/>
  <c r="E231" i="1"/>
  <c r="E230" i="1" s="1"/>
  <c r="F227" i="1"/>
  <c r="E227" i="1"/>
  <c r="F226" i="1"/>
  <c r="E226" i="1"/>
  <c r="E225" i="1" s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3" i="1"/>
  <c r="F212" i="1" s="1"/>
  <c r="E213" i="1"/>
  <c r="E212" i="1" s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2" i="1"/>
  <c r="E192" i="1"/>
  <c r="F191" i="1"/>
  <c r="E191" i="1"/>
  <c r="F190" i="1"/>
  <c r="E190" i="1"/>
  <c r="F189" i="1"/>
  <c r="E189" i="1"/>
  <c r="F188" i="1"/>
  <c r="E188" i="1"/>
  <c r="F185" i="1"/>
  <c r="E185" i="1"/>
  <c r="F184" i="1"/>
  <c r="E184" i="1"/>
  <c r="F183" i="1"/>
  <c r="E183" i="1"/>
  <c r="F180" i="1"/>
  <c r="E180" i="1"/>
  <c r="F179" i="1"/>
  <c r="E179" i="1"/>
  <c r="F178" i="1"/>
  <c r="E178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7" i="1"/>
  <c r="F166" i="1" s="1"/>
  <c r="E167" i="1"/>
  <c r="E166" i="1" s="1"/>
  <c r="F165" i="1"/>
  <c r="F164" i="1" s="1"/>
  <c r="E165" i="1"/>
  <c r="E164" i="1" s="1"/>
  <c r="F161" i="1"/>
  <c r="F160" i="1" s="1"/>
  <c r="E161" i="1"/>
  <c r="E160" i="1" s="1"/>
  <c r="F159" i="1"/>
  <c r="F158" i="1" s="1"/>
  <c r="E159" i="1"/>
  <c r="E158" i="1" s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0" i="1"/>
  <c r="E140" i="1"/>
  <c r="F139" i="1"/>
  <c r="E139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29" i="1"/>
  <c r="E129" i="1"/>
  <c r="F128" i="1"/>
  <c r="E128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6" i="1"/>
  <c r="E116" i="1"/>
  <c r="F115" i="1"/>
  <c r="F114" i="1" s="1"/>
  <c r="E115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5" i="1"/>
  <c r="F104" i="1" s="1"/>
  <c r="E105" i="1"/>
  <c r="E104" i="1" s="1"/>
  <c r="F103" i="1"/>
  <c r="E103" i="1"/>
  <c r="F102" i="1"/>
  <c r="E102" i="1"/>
  <c r="F101" i="1"/>
  <c r="E101" i="1"/>
  <c r="F100" i="1"/>
  <c r="E100" i="1"/>
  <c r="F97" i="1"/>
  <c r="F95" i="1" s="1"/>
  <c r="E97" i="1"/>
  <c r="F96" i="1"/>
  <c r="E96" i="1"/>
  <c r="F94" i="1"/>
  <c r="E94" i="1"/>
  <c r="F93" i="1"/>
  <c r="F92" i="1" s="1"/>
  <c r="E93" i="1"/>
  <c r="E92" i="1" s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2" i="1"/>
  <c r="E82" i="1"/>
  <c r="F81" i="1"/>
  <c r="E81" i="1"/>
  <c r="F80" i="1"/>
  <c r="E80" i="1"/>
  <c r="F78" i="1"/>
  <c r="E78" i="1"/>
  <c r="F77" i="1"/>
  <c r="E77" i="1"/>
  <c r="F75" i="1"/>
  <c r="E75" i="1"/>
  <c r="F74" i="1"/>
  <c r="E74" i="1"/>
  <c r="F73" i="1"/>
  <c r="E73" i="1"/>
  <c r="F72" i="1"/>
  <c r="E72" i="1"/>
  <c r="F70" i="1"/>
  <c r="E70" i="1"/>
  <c r="F69" i="1"/>
  <c r="E69" i="1"/>
  <c r="F68" i="1"/>
  <c r="E68" i="1"/>
  <c r="E66" i="1" s="1"/>
  <c r="F67" i="1"/>
  <c r="F66" i="1" s="1"/>
  <c r="E67" i="1"/>
  <c r="F65" i="1"/>
  <c r="E65" i="1"/>
  <c r="F64" i="1"/>
  <c r="E64" i="1"/>
  <c r="F63" i="1"/>
  <c r="E63" i="1"/>
  <c r="F62" i="1"/>
  <c r="E62" i="1"/>
  <c r="F61" i="1"/>
  <c r="E61" i="1"/>
  <c r="F59" i="1"/>
  <c r="E59" i="1"/>
  <c r="F58" i="1"/>
  <c r="E58" i="1"/>
  <c r="F57" i="1"/>
  <c r="E57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7" i="1"/>
  <c r="E47" i="1"/>
  <c r="F46" i="1"/>
  <c r="E46" i="1"/>
  <c r="F45" i="1"/>
  <c r="E45" i="1"/>
  <c r="F44" i="1"/>
  <c r="E44" i="1"/>
  <c r="F43" i="1"/>
  <c r="E43" i="1"/>
  <c r="F41" i="1"/>
  <c r="E41" i="1"/>
  <c r="F40" i="1"/>
  <c r="E40" i="1"/>
  <c r="F39" i="1"/>
  <c r="E39" i="1"/>
  <c r="F38" i="1"/>
  <c r="E38" i="1"/>
  <c r="F37" i="1"/>
  <c r="E37" i="1"/>
  <c r="F34" i="1"/>
  <c r="E34" i="1"/>
  <c r="E33" i="1" s="1"/>
  <c r="F33" i="1"/>
  <c r="F32" i="1"/>
  <c r="E32" i="1"/>
  <c r="F31" i="1"/>
  <c r="E31" i="1"/>
  <c r="F30" i="1"/>
  <c r="E30" i="1"/>
  <c r="F29" i="1"/>
  <c r="E29" i="1"/>
  <c r="F27" i="1"/>
  <c r="E27" i="1"/>
  <c r="F26" i="1"/>
  <c r="E26" i="1"/>
  <c r="F25" i="1"/>
  <c r="E25" i="1"/>
  <c r="F24" i="1"/>
  <c r="E24" i="1"/>
  <c r="F23" i="1"/>
  <c r="E23" i="1"/>
  <c r="F21" i="1"/>
  <c r="E21" i="1"/>
  <c r="F20" i="1"/>
  <c r="E20" i="1"/>
  <c r="F19" i="1"/>
  <c r="E19" i="1"/>
  <c r="F18" i="1"/>
  <c r="F16" i="1" s="1"/>
  <c r="E18" i="1"/>
  <c r="F17" i="1"/>
  <c r="E17" i="1"/>
  <c r="F15" i="1"/>
  <c r="E15" i="1"/>
  <c r="F14" i="1"/>
  <c r="E14" i="1"/>
  <c r="F13" i="1"/>
  <c r="E13" i="1"/>
  <c r="F12" i="1"/>
  <c r="E12" i="1"/>
  <c r="F10" i="1"/>
  <c r="E10" i="1"/>
  <c r="F9" i="1"/>
  <c r="E9" i="1"/>
  <c r="F8" i="1"/>
  <c r="F7" i="1" s="1"/>
  <c r="E8" i="1"/>
  <c r="B3" i="1"/>
  <c r="F71" i="1" l="1"/>
  <c r="E141" i="1"/>
  <c r="E234" i="1"/>
  <c r="E229" i="1" s="1"/>
  <c r="E127" i="1"/>
  <c r="F60" i="1"/>
  <c r="F56" i="1" s="1"/>
  <c r="F127" i="1"/>
  <c r="F187" i="1"/>
  <c r="E71" i="1"/>
  <c r="E182" i="1"/>
  <c r="E181" i="1" s="1"/>
  <c r="F48" i="1"/>
  <c r="F168" i="1"/>
  <c r="F163" i="1" s="1"/>
  <c r="F225" i="1"/>
  <c r="F234" i="1"/>
  <c r="F229" i="1" s="1"/>
  <c r="E99" i="1"/>
  <c r="E177" i="1"/>
  <c r="E28" i="1"/>
  <c r="F106" i="1"/>
  <c r="E36" i="1"/>
  <c r="E95" i="1"/>
  <c r="F130" i="1"/>
  <c r="E130" i="1"/>
  <c r="E16" i="1"/>
  <c r="E117" i="1"/>
  <c r="E168" i="1"/>
  <c r="E163" i="1" s="1"/>
  <c r="E76" i="1"/>
  <c r="E114" i="1"/>
  <c r="F182" i="1"/>
  <c r="F181" i="1" s="1"/>
  <c r="F267" i="1"/>
  <c r="F266" i="1" s="1"/>
  <c r="E83" i="1"/>
  <c r="E138" i="1"/>
  <c r="E79" i="1"/>
  <c r="F83" i="1"/>
  <c r="E7" i="1"/>
  <c r="F11" i="1"/>
  <c r="F99" i="1"/>
  <c r="F117" i="1"/>
  <c r="E247" i="1"/>
  <c r="F42" i="1"/>
  <c r="F79" i="1"/>
  <c r="F22" i="1"/>
  <c r="F277" i="1"/>
  <c r="F276" i="1" s="1"/>
  <c r="F76" i="1"/>
  <c r="E149" i="1"/>
  <c r="E148" i="1" s="1"/>
  <c r="E241" i="1"/>
  <c r="E22" i="1"/>
  <c r="F28" i="1"/>
  <c r="E42" i="1"/>
  <c r="F141" i="1"/>
  <c r="F149" i="1"/>
  <c r="F148" i="1" s="1"/>
  <c r="F177" i="1"/>
  <c r="F36" i="1"/>
  <c r="E60" i="1"/>
  <c r="E56" i="1" s="1"/>
  <c r="F138" i="1"/>
  <c r="E215" i="1"/>
  <c r="E214" i="1" s="1"/>
  <c r="F241" i="1"/>
  <c r="E267" i="1"/>
  <c r="E266" i="1" s="1"/>
  <c r="E11" i="1"/>
  <c r="E48" i="1"/>
  <c r="E187" i="1"/>
  <c r="E106" i="1"/>
  <c r="F247" i="1"/>
  <c r="E277" i="1"/>
  <c r="E276" i="1" s="1"/>
  <c r="F193" i="1"/>
  <c r="E193" i="1"/>
  <c r="F215" i="1"/>
  <c r="F214" i="1" s="1"/>
  <c r="F98" i="1" l="1"/>
  <c r="E126" i="1"/>
  <c r="E6" i="1"/>
  <c r="E240" i="1"/>
  <c r="E228" i="1" s="1"/>
  <c r="E98" i="1"/>
  <c r="F126" i="1"/>
  <c r="E35" i="1"/>
  <c r="E186" i="1"/>
  <c r="E162" i="1" s="1"/>
  <c r="F186" i="1"/>
  <c r="F162" i="1" s="1"/>
  <c r="F240" i="1"/>
  <c r="F228" i="1" s="1"/>
  <c r="F6" i="1"/>
  <c r="F35" i="1"/>
  <c r="F280" i="1" l="1"/>
  <c r="E280" i="1"/>
</calcChain>
</file>

<file path=xl/sharedStrings.xml><?xml version="1.0" encoding="utf-8"?>
<sst xmlns="http://schemas.openxmlformats.org/spreadsheetml/2006/main" count="605" uniqueCount="505">
  <si>
    <t>PRESUPUESTO ORDINARIO 2022</t>
  </si>
  <si>
    <t>INFORME DE EJECUCIÓN PRESUPUESTARIA DE EGRESOS</t>
  </si>
  <si>
    <t>EN COLONES</t>
  </si>
  <si>
    <t>FILTRO</t>
  </si>
  <si>
    <t>CUENTA</t>
  </si>
  <si>
    <t>PARTIDA</t>
  </si>
  <si>
    <t>PRESUPUESTO TOTAL</t>
  </si>
  <si>
    <t>GASTO REAL NOVIEMBRE</t>
  </si>
  <si>
    <t>GASTO ACUMULADO NOVIEMBRE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</si>
  <si>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</si>
  <si>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</si>
  <si>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</si>
  <si>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</si>
  <si>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</si>
  <si>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</si>
  <si>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</si>
  <si>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</si>
  <si>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</si>
  <si>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</si>
  <si>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</si>
  <si>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</si>
  <si>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</si>
  <si>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</si>
  <si>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</si>
  <si>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</si>
  <si>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</si>
  <si>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</si>
  <si>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</si>
  <si>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</si>
  <si>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</si>
  <si>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</si>
  <si>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</si>
  <si>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</si>
  <si>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</si>
  <si>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</si>
  <si>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</si>
  <si>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</si>
  <si>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</si>
  <si>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</si>
  <si>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</si>
  <si>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</si>
  <si>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</si>
  <si>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</si>
  <si>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</si>
  <si>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</si>
  <si>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</si>
  <si>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</si>
  <si>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</si>
  <si>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</si>
  <si>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</si>
  <si>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</si>
  <si>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</si>
  <si>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</si>
  <si>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</si>
  <si>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</si>
  <si>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</si>
  <si>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</si>
  <si>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</si>
  <si>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</si>
  <si>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</si>
  <si>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</si>
  <si>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</si>
  <si>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</si>
  <si>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</si>
  <si>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</si>
  <si>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</si>
  <si>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</si>
  <si>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</si>
  <si>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</si>
  <si>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</si>
  <si>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</si>
  <si>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</si>
  <si>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</si>
  <si>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</si>
  <si>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</si>
  <si>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</si>
  <si>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</si>
  <si>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</si>
  <si>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</si>
  <si>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</si>
  <si>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</si>
  <si>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</si>
  <si>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</si>
  <si>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</si>
  <si>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</si>
  <si>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</si>
  <si>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</si>
  <si>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</si>
  <si>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</si>
  <si>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</si>
  <si>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</si>
  <si>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</si>
  <si>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</si>
  <si>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</si>
  <si>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</si>
  <si>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</si>
  <si>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</si>
  <si>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</si>
  <si>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</si>
  <si>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</si>
  <si>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</si>
  <si>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</si>
  <si>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</si>
  <si>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</si>
  <si>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</si>
  <si>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</si>
  <si>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</si>
  <si>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</si>
  <si>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</si>
  <si>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</si>
  <si>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</si>
  <si>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</si>
  <si>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</si>
  <si>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</si>
  <si>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</si>
  <si>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</si>
  <si>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</si>
  <si>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</si>
  <si>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</si>
  <si>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</si>
  <si>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</si>
  <si>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</si>
  <si>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</si>
  <si>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</si>
  <si>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</si>
  <si>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</si>
  <si>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</si>
  <si>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</si>
  <si>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</si>
  <si>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</si>
  <si>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</si>
  <si>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</si>
  <si>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</si>
  <si>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</si>
  <si>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</si>
  <si>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</si>
  <si>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</si>
  <si>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</si>
  <si>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</si>
  <si>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</si>
  <si>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</si>
  <si>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</si>
  <si>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</si>
  <si>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</si>
  <si>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</si>
  <si>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</si>
  <si>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</si>
  <si>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</si>
  <si>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</si>
  <si>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</si>
  <si>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</si>
  <si>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</si>
  <si>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</si>
  <si>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</si>
  <si>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</si>
  <si>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</si>
  <si>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</si>
  <si>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</si>
  <si>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</si>
  <si>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</si>
  <si>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</si>
  <si>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</si>
  <si>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</si>
  <si>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</si>
  <si>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</si>
  <si>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</si>
  <si>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</si>
  <si>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</si>
  <si>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</si>
  <si>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</si>
  <si>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</si>
  <si>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</si>
  <si>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</si>
  <si>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</si>
  <si>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</si>
  <si>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</si>
  <si>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</si>
  <si>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</si>
  <si>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</si>
  <si>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</si>
  <si>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</si>
  <si>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</si>
  <si>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</si>
  <si>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</si>
  <si>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</si>
  <si>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</si>
  <si>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</si>
  <si>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</si>
  <si>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</si>
  <si>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</si>
  <si>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</si>
  <si>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</si>
  <si>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</si>
  <si>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</si>
  <si>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</si>
  <si>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</si>
  <si>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</si>
  <si>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</si>
  <si>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</si>
  <si>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</si>
  <si>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</si>
  <si>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</si>
  <si>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</si>
  <si>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</si>
  <si>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</si>
  <si>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</si>
  <si>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</si>
  <si>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</si>
  <si>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</si>
  <si>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</si>
  <si>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</si>
  <si>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</si>
  <si>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</si>
  <si>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</si>
  <si>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</si>
  <si>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</si>
  <si>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</si>
  <si>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</si>
  <si>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</si>
  <si>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</si>
  <si>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</si>
  <si>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</si>
  <si>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</si>
  <si>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</si>
  <si>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</si>
  <si>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</si>
  <si>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</si>
  <si>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</si>
  <si>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</si>
  <si>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</si>
  <si>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</si>
  <si>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</si>
  <si>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</si>
  <si>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</si>
  <si>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</si>
  <si>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</si>
  <si>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</si>
  <si>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</si>
  <si>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</si>
  <si>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</si>
  <si>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</si>
  <si>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</si>
  <si>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</si>
  <si>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</si>
  <si>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</si>
  <si>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</si>
  <si>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</si>
  <si>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</si>
  <si>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</si>
  <si>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</si>
  <si>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</si>
  <si>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</si>
  <si>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</si>
  <si>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</si>
  <si>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</si>
  <si>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</si>
  <si>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</si>
  <si>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</si>
  <si>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</si>
  <si>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</si>
  <si>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</si>
  <si>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</si>
  <si>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</si>
  <si>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</si>
  <si>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</si>
  <si>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</si>
  <si>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</si>
  <si>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</si>
  <si>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</si>
  <si>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</si>
  <si>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</si>
  <si>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</si>
  <si>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</si>
  <si>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</si>
  <si>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</si>
  <si>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</si>
  <si>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</si>
  <si>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</si>
  <si>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</si>
  <si>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</si>
  <si>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</si>
  <si>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</si>
  <si>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</si>
  <si>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</si>
  <si>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</si>
  <si>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</si>
  <si>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</si>
  <si>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</si>
  <si>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</si>
  <si>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</si>
  <si>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</si>
  <si>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</si>
  <si>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</si>
  <si>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</si>
  <si>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</si>
  <si>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</si>
  <si>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</si>
  <si>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</si>
  <si>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</si>
  <si>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</si>
  <si>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</si>
  <si>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</si>
  <si>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</si>
  <si>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</si>
  <si>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</si>
  <si>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</si>
  <si>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</si>
  <si>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</si>
  <si>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</si>
  <si>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</si>
  <si>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</si>
  <si>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</si>
  <si>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</si>
  <si>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</si>
  <si>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</si>
  <si>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</si>
  <si>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</si>
  <si>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</si>
  <si>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</si>
  <si>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</si>
  <si>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</si>
  <si>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</si>
  <si>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</si>
  <si>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</si>
  <si>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</si>
  <si>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</si>
  <si>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</si>
  <si>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</si>
  <si>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</si>
  <si>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</si>
  <si>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</si>
  <si>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</si>
  <si>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</si>
  <si>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</si>
  <si>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</si>
  <si>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</si>
  <si>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</si>
  <si>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</si>
  <si>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</si>
  <si>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</si>
  <si>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</si>
  <si>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</si>
  <si>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</si>
  <si>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</si>
  <si>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</si>
  <si>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</si>
  <si>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</si>
  <si>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</si>
  <si>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</si>
  <si>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</si>
  <si>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</si>
  <si>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</si>
  <si>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 Alianza RL</t>
  </si>
  <si>
    <t>6.04.03.04</t>
  </si>
  <si>
    <t>Coope Servidores RL</t>
  </si>
  <si>
    <t>6.04.03.05</t>
  </si>
  <si>
    <t>Coopemex RL</t>
  </si>
  <si>
    <t>6.04.03.06</t>
  </si>
  <si>
    <t>Coope San Marcos RL</t>
  </si>
  <si>
    <t>6.04.03.07</t>
  </si>
  <si>
    <t>Coope Acosta RL</t>
  </si>
  <si>
    <t>6.04.03.08</t>
  </si>
  <si>
    <t>Coope Ande RL</t>
  </si>
  <si>
    <t>6.04.03.09</t>
  </si>
  <si>
    <t>Coope Una RL</t>
  </si>
  <si>
    <t>6.04.03.10</t>
  </si>
  <si>
    <t>Coope San Ramón</t>
  </si>
  <si>
    <t>6.04.03.11</t>
  </si>
  <si>
    <t>Coope Aserrí</t>
  </si>
  <si>
    <t>6.04.03.12</t>
  </si>
  <si>
    <t>Coope Caja</t>
  </si>
  <si>
    <t>6.04.03.13</t>
  </si>
  <si>
    <t>Coope Mep RL</t>
  </si>
  <si>
    <t>6.04.03.14</t>
  </si>
  <si>
    <t>Coope Orotina RL</t>
  </si>
  <si>
    <t>6.04.03.15</t>
  </si>
  <si>
    <t>Coope Esparta RL</t>
  </si>
  <si>
    <t>6.04.03.16</t>
  </si>
  <si>
    <t>Credecoop RL</t>
  </si>
  <si>
    <t>6.04.03.17</t>
  </si>
  <si>
    <t>Coope Judicial RL</t>
  </si>
  <si>
    <t>6.04.03.18</t>
  </si>
  <si>
    <t>Coope Grecia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</si>
  <si>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</si>
  <si>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</si>
  <si>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</si>
  <si>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</si>
  <si>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</si>
  <si>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</si>
  <si>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</si>
  <si>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</si>
  <si>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</si>
  <si>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</si>
  <si>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</si>
  <si>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</si>
  <si>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</si>
  <si>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</si>
  <si>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</si>
  <si>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</si>
  <si>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</si>
  <si>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</si>
  <si>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</si>
  <si>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</si>
  <si>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</si>
  <si>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</si>
  <si>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</si>
  <si>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</si>
  <si>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</si>
  <si>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</si>
  <si>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</si>
  <si>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</si>
  <si>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</si>
  <si>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</si>
  <si>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</si>
  <si>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</si>
  <si>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</si>
  <si>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</si>
  <si>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</si>
  <si>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</si>
  <si>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</si>
  <si>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</si>
  <si>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</si>
  <si>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</si>
  <si>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</si>
  <si>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</si>
  <si>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</si>
  <si>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</si>
  <si>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</si>
  <si>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</si>
  <si>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</si>
  <si>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</si>
  <si>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</si>
  <si>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</si>
  <si>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</si>
  <si>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</si>
  <si>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</si>
  <si>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</si>
  <si>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</si>
  <si>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</si>
  <si>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</si>
  <si>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</si>
  <si>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</si>
  <si>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</si>
  <si>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</si>
  <si>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</si>
  <si>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</si>
  <si>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</si>
  <si>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</si>
  <si>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</si>
  <si>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</si>
  <si>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</si>
  <si>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</si>
  <si>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</si>
  <si>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</si>
  <si>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</si>
  <si>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</si>
  <si>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</si>
  <si>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</si>
  <si>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</si>
  <si>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</si>
  <si>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7.03.03.18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</si>
  <si>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</si>
  <si>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</si>
  <si>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</si>
  <si>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</si>
  <si>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</si>
  <si>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</si>
  <si>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</si>
  <si>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</si>
  <si>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</si>
  <si>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</si>
  <si>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</si>
  <si>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</si>
  <si>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</si>
  <si>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</si>
  <si>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</si>
  <si>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</si>
  <si>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</si>
  <si>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</si>
  <si>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</si>
  <si>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INFORME DE EJECUCIÓN PRESUPUESTARIA DE INGRESOS</t>
  </si>
  <si>
    <t>CÓDIGO</t>
  </si>
  <si>
    <t>PARTIDAS</t>
  </si>
  <si>
    <t>INGRESO REAL  NOVIEMBRE</t>
  </si>
  <si>
    <t>INGRESO ACUMULADO NOVIEMBRE</t>
  </si>
  <si>
    <t>1</t>
  </si>
  <si>
    <t>00</t>
  </si>
  <si>
    <t>0</t>
  </si>
  <si>
    <t>000</t>
  </si>
  <si>
    <t>INGRESOS CORRIENTES</t>
  </si>
  <si>
    <t>3</t>
  </si>
  <si>
    <t>VENTA DE BIENES</t>
  </si>
  <si>
    <t>2</t>
  </si>
  <si>
    <t>01</t>
  </si>
  <si>
    <t>INTERESES SOBRE TÍTULOS VALORES</t>
  </si>
  <si>
    <t>02</t>
  </si>
  <si>
    <t>INTERESES Y COMISIONES SOBRE PRÉSTAMOS</t>
  </si>
  <si>
    <t>9</t>
  </si>
  <si>
    <t>OTROS INGRESOS NO TRIBUTARIOS</t>
  </si>
  <si>
    <t>4</t>
  </si>
  <si>
    <t>TRANSFERENCIAS CORRIENTES DEL SECTOR PÚBLICO</t>
  </si>
  <si>
    <t>TRANSFERENCIAS DE CAPITAL DEL SECTOR PÚBLICO</t>
  </si>
  <si>
    <t>TRANSFERENCIAS DE CAPITAL DEL SECTOR PRIVADO</t>
  </si>
  <si>
    <t>RECURSOS DE VIGENCIAS ANTERIORES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</si>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</sst>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#,##0.0"/>
  </numFmts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0"/>
      <color rgb="FF40404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9" fontId="4" fillId="0" borderId="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49" fontId="3" fillId="0" borderId="9" xfId="0" quotePrefix="1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 wrapText="1" shrinkToFit="1"/>
    </xf>
    <xf numFmtId="49" fontId="4" fillId="0" borderId="9" xfId="0" quotePrefix="1" applyNumberFormat="1" applyFont="1" applyBorder="1" applyAlignment="1">
      <alignment vertical="center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 shrinkToFit="1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6" xfId="0" quotePrefix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1" fontId="4" fillId="0" borderId="6" xfId="0" applyNumberFormat="1" applyFont="1" applyBorder="1" applyAlignment="1">
      <alignment horizontal="justify" vertical="center"/>
    </xf>
    <xf numFmtId="49" fontId="3" fillId="0" borderId="0" xfId="0" applyNumberFormat="1" applyFont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left"/>
    </xf>
    <xf numFmtId="4" fontId="9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4" fontId="7" fillId="0" borderId="3" xfId="2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4" fontId="7" fillId="0" borderId="7" xfId="1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49" fontId="7" fillId="0" borderId="5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3" xfId="1" quotePrefix="1" applyFont="1" applyBorder="1" applyAlignment="1">
      <alignment horizontal="left" vertical="center"/>
    </xf>
    <xf numFmtId="0" fontId="7" fillId="0" borderId="3" xfId="1" quotePrefix="1" applyFont="1" applyBorder="1" applyAlignment="1">
      <alignment horizontal="justify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 applyProtection="1">
      <alignment horizontal="right" vertical="center"/>
      <protection locked="0"/>
    </xf>
    <xf numFmtId="0" fontId="9" fillId="0" borderId="5" xfId="2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9" fillId="0" borderId="0" xfId="2" applyFont="1" applyAlignment="1" applyProtection="1">
      <alignment horizontal="center" vertical="center"/>
      <protection locked="0"/>
    </xf>
    <xf numFmtId="43" fontId="10" fillId="0" borderId="0" xfId="3" applyFont="1"/>
    <xf numFmtId="4" fontId="3" fillId="0" borderId="1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4" fontId="3" fillId="0" borderId="4" xfId="0" applyNumberFormat="1" applyFont="1" applyBorder="1" applyAlignment="1">
      <alignment horizontal="right" vertical="center"/>
    </xf>
  </cellXfs>
  <cellStyles count="4">
    <cellStyle name="Millares 2" xfId="3" xr:uid="{5700BBB0-61AF-49BB-B839-EF74374F5B76}"/>
    <cellStyle name="Normal" xfId="0" builtinId="0"/>
    <cellStyle name="Normal 2" xfId="2" xr:uid="{6A8D41BB-E25E-4080-A6F9-0D5898367E97}"/>
    <cellStyle name="Normal_LIQING96" xfId="1" xr:uid="{1FEAA770-CF4A-4974-A8F5-CE3306F0A26A}"/>
  </cellStyles>
  <dxfs count="10">
    <dxf>
      <fill>
        <patternFill patternType="solid">
          <fgColor rgb="FF99CCFF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1" xr9:uid="{8A3083AC-87C3-4E2E-B6A2-521E50C496FB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11-Noviembre\01.Informes%20de%20Ejecucion%20Noviembre%202022\01.Ejecucion%20Egresos%20Noviembre%202022.xlsx?62AD8F3E" TargetMode="External"/><Relationship Id="rId1" Type="http://schemas.openxmlformats.org/officeDocument/2006/relationships/externalLinkPath" Target="file:///\\62AD8F3E\01.Ejecucion%20Egresos%20Nov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11-Noviembre\01.Informes%20de%20Ejecucion%20Noviembre%202022\02.Ejecucion%20Ingresos%20Noviembre%202022.xlsx?62AD8F3E" TargetMode="External"/><Relationship Id="rId1" Type="http://schemas.openxmlformats.org/officeDocument/2006/relationships/externalLinkPath" Target="file:///\\62AD8F3E\02.Ejecucion%20Ingresos%20Nov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2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>
        <row r="9">
          <cell r="U9">
            <v>1772452710.5999999</v>
          </cell>
        </row>
      </sheetData>
      <sheetData sheetId="2">
        <row r="2804">
          <cell r="AD2804">
            <v>0</v>
          </cell>
        </row>
      </sheetData>
      <sheetData sheetId="3">
        <row r="10">
          <cell r="C10">
            <v>19666763411.664051</v>
          </cell>
        </row>
      </sheetData>
      <sheetData sheetId="4"/>
      <sheetData sheetId="5">
        <row r="54">
          <cell r="K54">
            <v>32515</v>
          </cell>
        </row>
      </sheetData>
      <sheetData sheetId="6">
        <row r="8">
          <cell r="C8">
            <v>1417884751.25</v>
          </cell>
        </row>
        <row r="9">
          <cell r="C9">
            <v>12105504.989999998</v>
          </cell>
        </row>
        <row r="10">
          <cell r="C10">
            <v>9588395.5199999996</v>
          </cell>
        </row>
        <row r="12">
          <cell r="C12">
            <v>2424011.36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94326750</v>
          </cell>
        </row>
        <row r="17">
          <cell r="C17">
            <v>510334792.07000005</v>
          </cell>
        </row>
        <row r="18">
          <cell r="C18">
            <v>136430626.73000002</v>
          </cell>
        </row>
        <row r="19">
          <cell r="C19">
            <v>9510190.0999999996</v>
          </cell>
        </row>
        <row r="20">
          <cell r="C20">
            <v>197144410.47999999</v>
          </cell>
        </row>
        <row r="21">
          <cell r="C21">
            <v>0</v>
          </cell>
        </row>
        <row r="23">
          <cell r="C23">
            <v>212318843.34999999</v>
          </cell>
        </row>
        <row r="24">
          <cell r="C24">
            <v>11476707.259999998</v>
          </cell>
        </row>
        <row r="25">
          <cell r="C25">
            <v>34430095.219999991</v>
          </cell>
        </row>
        <row r="26">
          <cell r="C26">
            <v>114766948.48999999</v>
          </cell>
        </row>
        <row r="27">
          <cell r="C27">
            <v>11476707.259999998</v>
          </cell>
        </row>
        <row r="29">
          <cell r="C29">
            <v>120505295.21000001</v>
          </cell>
        </row>
        <row r="30">
          <cell r="C30">
            <v>68860174.5</v>
          </cell>
        </row>
        <row r="31">
          <cell r="C31">
            <v>34430095.219999991</v>
          </cell>
        </row>
        <row r="32">
          <cell r="C32">
            <v>114175306.67</v>
          </cell>
        </row>
        <row r="34">
          <cell r="C34">
            <v>0</v>
          </cell>
        </row>
        <row r="37">
          <cell r="C37">
            <v>14338905.73</v>
          </cell>
        </row>
        <row r="38">
          <cell r="C38">
            <v>18251531.84</v>
          </cell>
        </row>
        <row r="39">
          <cell r="C39">
            <v>67988283.25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2922904.5300000003</v>
          </cell>
        </row>
        <row r="44">
          <cell r="C44">
            <v>27795930</v>
          </cell>
        </row>
        <row r="45">
          <cell r="C45">
            <v>0</v>
          </cell>
        </row>
        <row r="46">
          <cell r="C46">
            <v>37642816.200000003</v>
          </cell>
        </row>
        <row r="47">
          <cell r="C47">
            <v>6030685.9100000001</v>
          </cell>
        </row>
        <row r="49">
          <cell r="C49">
            <v>696756.3</v>
          </cell>
        </row>
        <row r="50">
          <cell r="C50">
            <v>10822050.5</v>
          </cell>
        </row>
        <row r="51">
          <cell r="C51">
            <v>17766.419999999998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21278955.169999998</v>
          </cell>
        </row>
        <row r="55">
          <cell r="C55">
            <v>41320428.569999993</v>
          </cell>
        </row>
        <row r="57">
          <cell r="C57">
            <v>32100</v>
          </cell>
        </row>
        <row r="58">
          <cell r="C58">
            <v>24209478.5</v>
          </cell>
        </row>
        <row r="59">
          <cell r="C59">
            <v>4715611.8800000008</v>
          </cell>
        </row>
        <row r="61">
          <cell r="C61">
            <v>35617600</v>
          </cell>
        </row>
        <row r="62">
          <cell r="C62">
            <v>2846488.36</v>
          </cell>
        </row>
        <row r="63">
          <cell r="C63">
            <v>9574285.7100000009</v>
          </cell>
        </row>
        <row r="64">
          <cell r="C64">
            <v>61413911.960000001</v>
          </cell>
        </row>
        <row r="65">
          <cell r="C65">
            <v>57307500.079999998</v>
          </cell>
        </row>
        <row r="67">
          <cell r="C67">
            <v>22223252.5</v>
          </cell>
        </row>
        <row r="68">
          <cell r="C68">
            <v>71837614.420000002</v>
          </cell>
        </row>
        <row r="69">
          <cell r="C69">
            <v>2454975.9</v>
          </cell>
        </row>
        <row r="70">
          <cell r="C70">
            <v>46311328.020000003</v>
          </cell>
        </row>
        <row r="72">
          <cell r="C72">
            <v>615835</v>
          </cell>
        </row>
        <row r="73">
          <cell r="C73">
            <v>5534347.9900000002</v>
          </cell>
        </row>
        <row r="74">
          <cell r="C74">
            <v>0</v>
          </cell>
        </row>
        <row r="75">
          <cell r="C75">
            <v>0</v>
          </cell>
        </row>
        <row r="77">
          <cell r="C77">
            <v>7681984</v>
          </cell>
        </row>
        <row r="78">
          <cell r="C78">
            <v>0</v>
          </cell>
        </row>
        <row r="80">
          <cell r="C80">
            <v>4596505.99</v>
          </cell>
        </row>
        <row r="81">
          <cell r="C81">
            <v>0</v>
          </cell>
        </row>
        <row r="82">
          <cell r="C82">
            <v>0</v>
          </cell>
        </row>
        <row r="84">
          <cell r="C84">
            <v>5569082.2400000002</v>
          </cell>
        </row>
        <row r="85">
          <cell r="C85">
            <v>0</v>
          </cell>
        </row>
        <row r="86">
          <cell r="C86">
            <v>1122371.1100000001</v>
          </cell>
        </row>
        <row r="87">
          <cell r="C87">
            <v>1444414.28</v>
          </cell>
        </row>
        <row r="88">
          <cell r="C88">
            <v>9378895.2300000004</v>
          </cell>
        </row>
        <row r="89">
          <cell r="C89">
            <v>20374152.880000003</v>
          </cell>
        </row>
        <row r="90">
          <cell r="C90">
            <v>37198877.800000004</v>
          </cell>
        </row>
        <row r="91">
          <cell r="C91">
            <v>0</v>
          </cell>
        </row>
        <row r="93">
          <cell r="C93">
            <v>12631210.18</v>
          </cell>
        </row>
        <row r="94">
          <cell r="C94">
            <v>0</v>
          </cell>
        </row>
        <row r="96">
          <cell r="C96">
            <v>313291.74</v>
          </cell>
        </row>
        <row r="97">
          <cell r="C97">
            <v>81297.850000000006</v>
          </cell>
        </row>
        <row r="100">
          <cell r="C100">
            <v>6022396.5399999991</v>
          </cell>
        </row>
        <row r="101">
          <cell r="C101">
            <v>6528.28</v>
          </cell>
        </row>
        <row r="102">
          <cell r="C102">
            <v>436298.99</v>
          </cell>
        </row>
        <row r="103">
          <cell r="C103">
            <v>80838.66</v>
          </cell>
        </row>
        <row r="105">
          <cell r="C105">
            <v>0</v>
          </cell>
        </row>
        <row r="107">
          <cell r="C107">
            <v>460289.89</v>
          </cell>
        </row>
        <row r="108">
          <cell r="C108">
            <v>107759.85</v>
          </cell>
        </row>
        <row r="109">
          <cell r="C109">
            <v>23995</v>
          </cell>
        </row>
        <row r="110">
          <cell r="C110">
            <v>2015775.55</v>
          </cell>
        </row>
        <row r="111">
          <cell r="C111">
            <v>0</v>
          </cell>
        </row>
        <row r="112">
          <cell r="C112">
            <v>168710.65</v>
          </cell>
        </row>
        <row r="113">
          <cell r="C113">
            <v>66288.5</v>
          </cell>
        </row>
        <row r="115">
          <cell r="C115">
            <v>96169.54</v>
          </cell>
        </row>
        <row r="116">
          <cell r="C116">
            <v>1690232.89</v>
          </cell>
        </row>
        <row r="118">
          <cell r="C118">
            <v>2335735.35</v>
          </cell>
        </row>
        <row r="119">
          <cell r="C119">
            <v>27100</v>
          </cell>
        </row>
        <row r="120">
          <cell r="C120">
            <v>5440819.6799999997</v>
          </cell>
        </row>
        <row r="121">
          <cell r="C121">
            <v>126316.01</v>
          </cell>
        </row>
        <row r="122">
          <cell r="C122">
            <v>3642445.1</v>
          </cell>
        </row>
        <row r="123">
          <cell r="C123">
            <v>43450</v>
          </cell>
        </row>
        <row r="124">
          <cell r="C124">
            <v>0</v>
          </cell>
        </row>
        <row r="125">
          <cell r="C125">
            <v>4230.96</v>
          </cell>
        </row>
        <row r="128">
          <cell r="C128">
            <v>868588866.69000006</v>
          </cell>
        </row>
        <row r="129">
          <cell r="C129">
            <v>1027354040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5323398</v>
          </cell>
        </row>
        <row r="154">
          <cell r="C154">
            <v>167252449.48999998</v>
          </cell>
        </row>
        <row r="155">
          <cell r="C155">
            <v>677029.5</v>
          </cell>
        </row>
        <row r="156">
          <cell r="C156">
            <v>436389.05</v>
          </cell>
        </row>
        <row r="157">
          <cell r="C157">
            <v>2684880</v>
          </cell>
        </row>
        <row r="159">
          <cell r="C159">
            <v>0</v>
          </cell>
        </row>
        <row r="161">
          <cell r="C161">
            <v>92556960.469999999</v>
          </cell>
        </row>
        <row r="165">
          <cell r="C165">
            <v>0</v>
          </cell>
        </row>
        <row r="167">
          <cell r="C167">
            <v>26197275</v>
          </cell>
        </row>
        <row r="169">
          <cell r="C169">
            <v>0</v>
          </cell>
        </row>
        <row r="170">
          <cell r="C170">
            <v>31602915.129782002</v>
          </cell>
        </row>
        <row r="171">
          <cell r="C171">
            <v>12653830.4</v>
          </cell>
        </row>
        <row r="172">
          <cell r="C172">
            <v>21682027.059999999</v>
          </cell>
        </row>
        <row r="173">
          <cell r="C173">
            <v>44644860.880217999</v>
          </cell>
        </row>
        <row r="174">
          <cell r="C174">
            <v>0</v>
          </cell>
        </row>
        <row r="175">
          <cell r="C175">
            <v>1092433.1499999999</v>
          </cell>
        </row>
        <row r="176">
          <cell r="C176">
            <v>4635142.4899999993</v>
          </cell>
        </row>
        <row r="178">
          <cell r="C178">
            <v>0</v>
          </cell>
        </row>
        <row r="179">
          <cell r="C179">
            <v>1342660</v>
          </cell>
        </row>
        <row r="180">
          <cell r="C180">
            <v>0</v>
          </cell>
        </row>
        <row r="183">
          <cell r="C183">
            <v>1234401.74</v>
          </cell>
        </row>
        <row r="184">
          <cell r="C184">
            <v>14975977.67</v>
          </cell>
        </row>
        <row r="185">
          <cell r="C185">
            <v>9112601.2200000007</v>
          </cell>
        </row>
        <row r="188">
          <cell r="C188">
            <v>29354577.280000001</v>
          </cell>
        </row>
        <row r="189">
          <cell r="C189">
            <v>252432.2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13036832.6</v>
          </cell>
        </row>
        <row r="194">
          <cell r="C194">
            <v>123356390.47000001</v>
          </cell>
        </row>
        <row r="195">
          <cell r="C195">
            <v>123654405.13</v>
          </cell>
        </row>
        <row r="196">
          <cell r="C196">
            <v>52987193.809999995</v>
          </cell>
        </row>
        <row r="197">
          <cell r="C197">
            <v>43953650.230000004</v>
          </cell>
        </row>
        <row r="198">
          <cell r="C198">
            <v>0</v>
          </cell>
        </row>
        <row r="199">
          <cell r="C199">
            <v>5663334</v>
          </cell>
        </row>
        <row r="200">
          <cell r="C200">
            <v>0</v>
          </cell>
        </row>
        <row r="201">
          <cell r="C201">
            <v>44967178.719999999</v>
          </cell>
        </row>
        <row r="202">
          <cell r="C202">
            <v>35396573.859999999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56314440.039999999</v>
          </cell>
        </row>
        <row r="206">
          <cell r="C206">
            <v>2002134</v>
          </cell>
        </row>
        <row r="207">
          <cell r="C207">
            <v>0</v>
          </cell>
        </row>
        <row r="208">
          <cell r="C208">
            <v>27232367.640000001</v>
          </cell>
        </row>
        <row r="209">
          <cell r="C209">
            <v>1568373.34</v>
          </cell>
        </row>
        <row r="210">
          <cell r="C210">
            <v>0</v>
          </cell>
        </row>
        <row r="211">
          <cell r="C211">
            <v>2105009.2000000002</v>
          </cell>
        </row>
        <row r="213">
          <cell r="C213">
            <v>0</v>
          </cell>
        </row>
        <row r="216">
          <cell r="C216">
            <v>507994994.61000001</v>
          </cell>
        </row>
        <row r="217">
          <cell r="C217">
            <v>470328392.35000002</v>
          </cell>
        </row>
        <row r="218">
          <cell r="C218">
            <v>0</v>
          </cell>
        </row>
        <row r="219">
          <cell r="C219">
            <v>172157096.35999998</v>
          </cell>
        </row>
        <row r="220">
          <cell r="C220">
            <v>8496628.1999999993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6">
          <cell r="C226">
            <v>0</v>
          </cell>
        </row>
        <row r="227">
          <cell r="C227">
            <v>0</v>
          </cell>
        </row>
        <row r="231">
          <cell r="C231">
            <v>0</v>
          </cell>
        </row>
        <row r="233">
          <cell r="C233">
            <v>0</v>
          </cell>
        </row>
        <row r="235">
          <cell r="C235">
            <v>0</v>
          </cell>
        </row>
        <row r="236">
          <cell r="C236">
            <v>1460488612.9100001</v>
          </cell>
        </row>
        <row r="237">
          <cell r="C237">
            <v>134752000</v>
          </cell>
        </row>
        <row r="238">
          <cell r="C238">
            <v>1766134528.49</v>
          </cell>
        </row>
        <row r="239">
          <cell r="C239">
            <v>1919314616.4100003</v>
          </cell>
        </row>
        <row r="242">
          <cell r="C242">
            <v>1197035665.21</v>
          </cell>
        </row>
        <row r="243">
          <cell r="C243">
            <v>6317000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634738000</v>
          </cell>
        </row>
        <row r="248">
          <cell r="C248">
            <v>6692587052.5900002</v>
          </cell>
        </row>
        <row r="249">
          <cell r="C249">
            <v>5050604811.1599998</v>
          </cell>
        </row>
        <row r="250">
          <cell r="C250">
            <v>3194579160.7399998</v>
          </cell>
        </row>
        <row r="251">
          <cell r="C251">
            <v>2291252780</v>
          </cell>
        </row>
        <row r="252">
          <cell r="C252">
            <v>0</v>
          </cell>
        </row>
        <row r="253">
          <cell r="C253">
            <v>58675000</v>
          </cell>
        </row>
        <row r="254">
          <cell r="C254">
            <v>0</v>
          </cell>
        </row>
        <row r="255">
          <cell r="C255">
            <v>2092793173.3</v>
          </cell>
        </row>
        <row r="256">
          <cell r="C256">
            <v>1566671345.3600001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2268274381.9000001</v>
          </cell>
        </row>
        <row r="260">
          <cell r="C260">
            <v>65768000</v>
          </cell>
        </row>
        <row r="261">
          <cell r="C261">
            <v>0</v>
          </cell>
        </row>
        <row r="262">
          <cell r="C262">
            <v>943474070.01000011</v>
          </cell>
        </row>
        <row r="263">
          <cell r="C263">
            <v>54137050.350000001</v>
          </cell>
        </row>
        <row r="264">
          <cell r="C264">
            <v>0</v>
          </cell>
        </row>
        <row r="265">
          <cell r="C265">
            <v>93142000</v>
          </cell>
        </row>
        <row r="268">
          <cell r="C268">
            <v>21614203957.34</v>
          </cell>
        </row>
        <row r="269">
          <cell r="C269">
            <v>23795069646.34</v>
          </cell>
        </row>
        <row r="270">
          <cell r="C270">
            <v>0</v>
          </cell>
        </row>
        <row r="271">
          <cell r="C271">
            <v>8197463364.710001</v>
          </cell>
        </row>
        <row r="272">
          <cell r="C272">
            <v>695684000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8">
          <cell r="C278">
            <v>0</v>
          </cell>
        </row>
        <row r="279">
          <cell r="C279">
            <v>0</v>
          </cell>
        </row>
      </sheetData>
      <sheetData sheetId="7">
        <row r="3">
          <cell r="A3" t="str">
            <v>DEL 01 DE ENERO AL 30 DE NOVIEMBRE 2022</v>
          </cell>
        </row>
        <row r="8">
          <cell r="F8">
            <v>22546503.240000002</v>
          </cell>
        </row>
        <row r="9">
          <cell r="F9">
            <v>4175384.84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20961500</v>
          </cell>
        </row>
        <row r="17">
          <cell r="F17">
            <v>7951571.2299999995</v>
          </cell>
        </row>
        <row r="18">
          <cell r="F18">
            <v>938694.64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3119543.4100000006</v>
          </cell>
        </row>
        <row r="24">
          <cell r="F24">
            <v>168624.16999999998</v>
          </cell>
        </row>
        <row r="25">
          <cell r="F25">
            <v>505872.03999999992</v>
          </cell>
        </row>
        <row r="26">
          <cell r="F26">
            <v>1686239.77</v>
          </cell>
        </row>
        <row r="27">
          <cell r="F27">
            <v>168624.16999999998</v>
          </cell>
        </row>
        <row r="29">
          <cell r="F29">
            <v>1770551.72</v>
          </cell>
        </row>
        <row r="30">
          <cell r="F30">
            <v>1011743.8599999999</v>
          </cell>
        </row>
        <row r="31">
          <cell r="F31">
            <v>505872.03999999992</v>
          </cell>
        </row>
        <row r="32">
          <cell r="F32">
            <v>1610308.01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38733.800000000003</v>
          </cell>
        </row>
        <row r="50">
          <cell r="F50">
            <v>10548590.5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1230570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420360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4342170</v>
          </cell>
        </row>
        <row r="72">
          <cell r="F72">
            <v>0</v>
          </cell>
        </row>
        <row r="73">
          <cell r="F73">
            <v>34050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30825.5</v>
          </cell>
        </row>
        <row r="119">
          <cell r="F119">
            <v>0</v>
          </cell>
        </row>
        <row r="120">
          <cell r="F120">
            <v>38894.28</v>
          </cell>
        </row>
        <row r="121">
          <cell r="F121">
            <v>0</v>
          </cell>
        </row>
        <row r="122">
          <cell r="F122">
            <v>9234.92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8">
        <row r="8">
          <cell r="D8">
            <v>-19971979.260000002</v>
          </cell>
          <cell r="F8">
            <v>36250614.969999999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11329880.560000001</v>
          </cell>
        </row>
        <row r="18">
          <cell r="F18">
            <v>1889764.28</v>
          </cell>
        </row>
        <row r="19">
          <cell r="F19">
            <v>1662138.17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4756115.96</v>
          </cell>
        </row>
        <row r="24">
          <cell r="F24">
            <v>252858.22999999998</v>
          </cell>
        </row>
        <row r="25">
          <cell r="F25">
            <v>771262.34000000008</v>
          </cell>
        </row>
        <row r="26">
          <cell r="F26">
            <v>2570873.6799999997</v>
          </cell>
        </row>
        <row r="27">
          <cell r="F27">
            <v>257087.66999999998</v>
          </cell>
        </row>
        <row r="29">
          <cell r="F29">
            <v>2699417.3100000005</v>
          </cell>
        </row>
        <row r="30">
          <cell r="F30">
            <v>1542524.3600000003</v>
          </cell>
        </row>
        <row r="31">
          <cell r="F31">
            <v>771262.34000000008</v>
          </cell>
        </row>
        <row r="32">
          <cell r="F32">
            <v>2459042.0400000005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1900148.63</v>
          </cell>
        </row>
        <row r="55">
          <cell r="F55">
            <v>351622.1</v>
          </cell>
        </row>
        <row r="57">
          <cell r="F57">
            <v>0</v>
          </cell>
        </row>
        <row r="58">
          <cell r="F58">
            <v>222495.7</v>
          </cell>
        </row>
        <row r="59">
          <cell r="F59">
            <v>473251.91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85000</v>
          </cell>
        </row>
        <row r="73">
          <cell r="F73">
            <v>483000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18909.2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6780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53797675</v>
          </cell>
        </row>
        <row r="129">
          <cell r="F129">
            <v>164302020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3595605.07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3949680.43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957019.6</v>
          </cell>
        </row>
        <row r="194">
          <cell r="F194">
            <v>0</v>
          </cell>
        </row>
        <row r="195">
          <cell r="F195">
            <v>17328986.739999998</v>
          </cell>
        </row>
        <row r="196">
          <cell r="F196">
            <v>3238632.18</v>
          </cell>
        </row>
        <row r="197">
          <cell r="F197">
            <v>2199725.7999999998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3491428.8</v>
          </cell>
        </row>
        <row r="202">
          <cell r="F202">
            <v>510377.66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6427271.1799999997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2602548.4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59639998.030000001</v>
          </cell>
        </row>
        <row r="217">
          <cell r="F217">
            <v>67396716.900000006</v>
          </cell>
        </row>
        <row r="218">
          <cell r="F218">
            <v>0</v>
          </cell>
        </row>
        <row r="219">
          <cell r="F219">
            <v>6319134.1699999999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139646000</v>
          </cell>
        </row>
        <row r="237">
          <cell r="F237">
            <v>29987000</v>
          </cell>
        </row>
        <row r="238">
          <cell r="F238">
            <v>272848642.67000002</v>
          </cell>
        </row>
        <row r="239">
          <cell r="F239">
            <v>162904621.15000001</v>
          </cell>
        </row>
        <row r="242">
          <cell r="F242">
            <v>75440962.030000001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57887000</v>
          </cell>
        </row>
        <row r="248">
          <cell r="F248">
            <v>686864441.88</v>
          </cell>
        </row>
        <row r="249">
          <cell r="F249">
            <v>395139040.27999997</v>
          </cell>
        </row>
        <row r="250">
          <cell r="F250">
            <v>190572308.75</v>
          </cell>
        </row>
        <row r="251">
          <cell r="F251">
            <v>346401000</v>
          </cell>
        </row>
        <row r="252">
          <cell r="F252">
            <v>0</v>
          </cell>
        </row>
        <row r="253">
          <cell r="F253">
            <v>16960000</v>
          </cell>
        </row>
        <row r="254">
          <cell r="F254">
            <v>0</v>
          </cell>
        </row>
        <row r="255">
          <cell r="F255">
            <v>259831000</v>
          </cell>
        </row>
        <row r="256">
          <cell r="F256">
            <v>88986000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286352529.85000002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22617400.100000001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1802657516.9300001</v>
          </cell>
        </row>
        <row r="269">
          <cell r="F269">
            <v>2630738525.9299998</v>
          </cell>
        </row>
        <row r="270">
          <cell r="F270">
            <v>0</v>
          </cell>
        </row>
        <row r="271">
          <cell r="F271">
            <v>536445929.00999999</v>
          </cell>
        </row>
        <row r="272">
          <cell r="F272">
            <v>155537000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9">
        <row r="8">
          <cell r="D8">
            <v>-27786111.870000001</v>
          </cell>
          <cell r="F8">
            <v>44578540.719999999</v>
          </cell>
        </row>
        <row r="9">
          <cell r="F9">
            <v>1272062.3799999999</v>
          </cell>
        </row>
        <row r="10">
          <cell r="F10">
            <v>770654.61</v>
          </cell>
        </row>
        <row r="12">
          <cell r="F12">
            <v>316673.3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17247745.649999999</v>
          </cell>
        </row>
        <row r="18">
          <cell r="F18">
            <v>3110837.6999999997</v>
          </cell>
        </row>
        <row r="19">
          <cell r="F19">
            <v>701214.33</v>
          </cell>
        </row>
        <row r="20">
          <cell r="F20">
            <v>3516279.14</v>
          </cell>
        </row>
        <row r="21">
          <cell r="F21">
            <v>0</v>
          </cell>
        </row>
        <row r="23">
          <cell r="F23">
            <v>6335448.1399999987</v>
          </cell>
        </row>
        <row r="24">
          <cell r="F24">
            <v>346686.52999999997</v>
          </cell>
        </row>
        <row r="25">
          <cell r="F25">
            <v>1027370.41</v>
          </cell>
        </row>
        <row r="26">
          <cell r="F26">
            <v>3424566.7399999998</v>
          </cell>
        </row>
        <row r="27">
          <cell r="F27">
            <v>342457.08999999997</v>
          </cell>
        </row>
        <row r="29">
          <cell r="F29">
            <v>3595795.05</v>
          </cell>
        </row>
        <row r="30">
          <cell r="F30">
            <v>2054740.21</v>
          </cell>
        </row>
        <row r="31">
          <cell r="F31">
            <v>1027370.41</v>
          </cell>
        </row>
        <row r="32">
          <cell r="F32">
            <v>3417594.7800000003</v>
          </cell>
        </row>
        <row r="34">
          <cell r="F34">
            <v>0</v>
          </cell>
        </row>
        <row r="37">
          <cell r="F37">
            <v>1130000</v>
          </cell>
        </row>
        <row r="38">
          <cell r="F38">
            <v>3211463.36</v>
          </cell>
        </row>
        <row r="39">
          <cell r="F39">
            <v>7030887.9900000002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2663405</v>
          </cell>
        </row>
        <row r="45">
          <cell r="F45">
            <v>0</v>
          </cell>
        </row>
        <row r="46">
          <cell r="F46">
            <v>4193360.54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30924</v>
          </cell>
        </row>
        <row r="55">
          <cell r="F55">
            <v>20903469.779999997</v>
          </cell>
        </row>
        <row r="57">
          <cell r="F57">
            <v>32100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3333500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2847527.68</v>
          </cell>
        </row>
        <row r="65">
          <cell r="F65">
            <v>256166.44</v>
          </cell>
        </row>
        <row r="67">
          <cell r="F67">
            <v>2222325.25</v>
          </cell>
        </row>
        <row r="68">
          <cell r="F68">
            <v>6508575.5599999996</v>
          </cell>
        </row>
        <row r="69">
          <cell r="F69">
            <v>75800.399999999994</v>
          </cell>
        </row>
        <row r="70">
          <cell r="F70">
            <v>229955</v>
          </cell>
        </row>
        <row r="72">
          <cell r="F72">
            <v>27625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490220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871630</v>
          </cell>
        </row>
        <row r="85">
          <cell r="F85">
            <v>0</v>
          </cell>
        </row>
        <row r="86">
          <cell r="F86">
            <v>77912.479999999996</v>
          </cell>
        </row>
        <row r="87">
          <cell r="F87">
            <v>305100.01</v>
          </cell>
        </row>
        <row r="88">
          <cell r="F88">
            <v>1413367.31</v>
          </cell>
        </row>
        <row r="89">
          <cell r="F89">
            <v>1970722.71</v>
          </cell>
        </row>
        <row r="90">
          <cell r="F90">
            <v>1295147.52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6995.83</v>
          </cell>
        </row>
        <row r="100">
          <cell r="F100">
            <v>1146303.3899999999</v>
          </cell>
        </row>
        <row r="101">
          <cell r="F101">
            <v>0</v>
          </cell>
        </row>
        <row r="102">
          <cell r="F102">
            <v>5985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378017.49</v>
          </cell>
        </row>
        <row r="108">
          <cell r="F108">
            <v>20215</v>
          </cell>
        </row>
        <row r="109">
          <cell r="F109">
            <v>0</v>
          </cell>
        </row>
        <row r="110">
          <cell r="F110">
            <v>339501.7</v>
          </cell>
        </row>
        <row r="111">
          <cell r="F111">
            <v>0</v>
          </cell>
        </row>
        <row r="112">
          <cell r="F112">
            <v>35148.959999999999</v>
          </cell>
        </row>
        <row r="113">
          <cell r="F113">
            <v>0</v>
          </cell>
        </row>
        <row r="115">
          <cell r="F115">
            <v>19764.060000000001</v>
          </cell>
        </row>
        <row r="116">
          <cell r="F116">
            <v>217180</v>
          </cell>
        </row>
        <row r="118">
          <cell r="F118">
            <v>1879207.2799999998</v>
          </cell>
        </row>
        <row r="119">
          <cell r="F119">
            <v>0</v>
          </cell>
        </row>
        <row r="120">
          <cell r="F120">
            <v>459356.97</v>
          </cell>
        </row>
        <row r="121">
          <cell r="F121">
            <v>22339.89</v>
          </cell>
        </row>
        <row r="122">
          <cell r="F122">
            <v>667156.52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2190.96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38828698.399999999</v>
          </cell>
        </row>
        <row r="155">
          <cell r="F155">
            <v>0</v>
          </cell>
        </row>
        <row r="156">
          <cell r="F156">
            <v>436389.05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421376.59</v>
          </cell>
        </row>
        <row r="178">
          <cell r="F178">
            <v>0</v>
          </cell>
        </row>
        <row r="179">
          <cell r="F179">
            <v>1342660</v>
          </cell>
        </row>
        <row r="180">
          <cell r="F180">
            <v>0</v>
          </cell>
        </row>
        <row r="183">
          <cell r="F183">
            <v>640603.44999999995</v>
          </cell>
        </row>
        <row r="184">
          <cell r="F184">
            <v>11963303.640000001</v>
          </cell>
        </row>
        <row r="185">
          <cell r="F185">
            <v>1742925.96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0">
        <row r="8">
          <cell r="D8">
            <v>-26851183.02</v>
          </cell>
          <cell r="F8">
            <v>21124995.150000002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7974401.6400000006</v>
          </cell>
        </row>
        <row r="18">
          <cell r="F18">
            <v>6395710.1299999999</v>
          </cell>
        </row>
        <row r="19">
          <cell r="F19">
            <v>2245075.48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3256499.29</v>
          </cell>
        </row>
        <row r="24">
          <cell r="F24">
            <v>176027.2</v>
          </cell>
        </row>
        <row r="25">
          <cell r="F25">
            <v>528081.16</v>
          </cell>
        </row>
        <row r="26">
          <cell r="F26">
            <v>1760269.9699999997</v>
          </cell>
        </row>
        <row r="27">
          <cell r="F27">
            <v>176027.2</v>
          </cell>
        </row>
        <row r="29">
          <cell r="F29">
            <v>1848283.51</v>
          </cell>
        </row>
        <row r="30">
          <cell r="F30">
            <v>1056162.0900000001</v>
          </cell>
        </row>
        <row r="31">
          <cell r="F31">
            <v>528081.16</v>
          </cell>
        </row>
        <row r="32">
          <cell r="F32">
            <v>1891889.4100000001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237300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1">
        <row r="288">
          <cell r="D288">
            <v>4518419514.1916132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2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>
        <row r="14">
          <cell r="T14">
            <v>0</v>
          </cell>
        </row>
      </sheetData>
      <sheetData sheetId="2" refreshError="1"/>
      <sheetData sheetId="3" refreshError="1"/>
      <sheetData sheetId="4" refreshError="1"/>
      <sheetData sheetId="5">
        <row r="3">
          <cell r="B3" t="str">
            <v>DEL 1 DE ENERO AL 30 DE NOVIEMBRE DEL 2022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03D315-6156-4727-8CD7-B89DF66F12A6}" name="Tabla7" displayName="Tabla7" ref="A5:F280" totalsRowShown="0" headerRowDxfId="8" dataDxfId="7" tableBorderDxfId="6">
  <autoFilter ref="A5:F280" xr:uid="{1DC27C46-0633-4146-978B-869CDECA0338}">
    <filterColumn colId="0">
      <colorFilter dxfId="0"/>
    </filterColumn>
  </autoFilter>
  <tableColumns count="6">
    <tableColumn id="1" xr3:uid="{BFABD727-8BE2-42D5-BDB2-A0B89EEA57E5}" name="FILTRO" dataDxfId="5"/>
    <tableColumn id="2" xr3:uid="{B47226D5-528D-41C9-86D0-247B2CBA6F0D}" name="CUENTA" dataDxfId="4"/>
    <tableColumn id="3" xr3:uid="{F823A612-8BA9-4372-BF3B-DCC36C78976D}" name="PARTIDA"/>
    <tableColumn id="6" xr3:uid="{D3E8E149-7E91-4106-8EA9-10F88E5023B7}" name="PRESUPUESTO TOTAL" dataDxfId="1"/>
    <tableColumn id="7" xr3:uid="{821C0B20-2012-47B5-8DF5-FAD8B037075A}" name="GASTO REAL NOVIEMBRE" dataDxfId="3"/>
    <tableColumn id="8" xr3:uid="{49B5D29A-D551-4E66-A5CA-1D99D43C0951}" name="GASTO ACUMULADO NOVIEMBRE" dataDxfId="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91C6-E62D-4A2D-9C52-5895B1C422FD}">
  <dimension ref="A1:AH20"/>
  <sheetViews>
    <sheetView showGridLines="0" tabSelected="1" zoomScaleNormal="100" workbookViewId="0">
      <pane xSplit="11" ySplit="6" topLeftCell="L7" activePane="bottomRight" state="frozen"/>
      <selection activeCell="J1" sqref="J1:T1"/>
      <selection pane="topRight" activeCell="J1" sqref="J1:T1"/>
      <selection pane="bottomLeft" activeCell="J1" sqref="J1:T1"/>
      <selection pane="bottomRight" activeCell="K1" sqref="K1"/>
    </sheetView>
  </sheetViews>
  <sheetFormatPr baseColWidth="10" defaultColWidth="10.88671875" defaultRowHeight="13.8" x14ac:dyDescent="0.25"/>
  <cols>
    <col min="1" max="1" width="2.88671875" style="51" hidden="1" customWidth="1"/>
    <col min="2" max="2" width="2.6640625" style="74" hidden="1" customWidth="1"/>
    <col min="3" max="3" width="1.6640625" style="74" hidden="1" customWidth="1"/>
    <col min="4" max="4" width="2" style="74" hidden="1" customWidth="1"/>
    <col min="5" max="5" width="1.6640625" style="74" hidden="1" customWidth="1"/>
    <col min="6" max="7" width="2.5546875" style="74" hidden="1" customWidth="1"/>
    <col min="8" max="8" width="1.88671875" style="74" hidden="1" customWidth="1"/>
    <col min="9" max="9" width="1.6640625" style="74" hidden="1" customWidth="1"/>
    <col min="10" max="10" width="3.5546875" style="74" hidden="1" customWidth="1"/>
    <col min="11" max="11" width="46.33203125" style="51" customWidth="1"/>
    <col min="12" max="12" width="16.6640625" style="50" customWidth="1"/>
    <col min="13" max="13" width="16.109375" style="50" customWidth="1"/>
    <col min="14" max="14" width="17.5546875" style="50" customWidth="1"/>
    <col min="15" max="16384" width="10.88671875" style="51"/>
  </cols>
  <sheetData>
    <row r="1" spans="2:14" x14ac:dyDescent="0.3">
      <c r="B1" s="47"/>
      <c r="C1" s="48"/>
      <c r="D1" s="48"/>
      <c r="E1" s="48"/>
      <c r="F1" s="48"/>
      <c r="G1" s="48"/>
      <c r="H1" s="48"/>
      <c r="I1" s="48"/>
      <c r="J1" s="48"/>
      <c r="K1" s="49" t="s">
        <v>0</v>
      </c>
    </row>
    <row r="2" spans="2:14" x14ac:dyDescent="0.3">
      <c r="B2" s="47"/>
      <c r="C2" s="48"/>
      <c r="D2" s="48"/>
      <c r="E2" s="48"/>
      <c r="F2" s="48"/>
      <c r="G2" s="48"/>
      <c r="H2" s="48"/>
      <c r="I2" s="48"/>
      <c r="J2" s="48"/>
      <c r="K2" s="49" t="s">
        <v>480</v>
      </c>
    </row>
    <row r="3" spans="2:14" x14ac:dyDescent="0.3">
      <c r="B3" s="47"/>
      <c r="C3" s="48"/>
      <c r="D3" s="48"/>
      <c r="E3" s="48"/>
      <c r="F3" s="48"/>
      <c r="G3" s="48"/>
      <c r="H3" s="48"/>
      <c r="I3" s="48"/>
      <c r="J3" s="48"/>
      <c r="K3" s="49" t="str">
        <f>+'[7]Detalle Ingresos Mensuales'!B3</f>
        <v>DEL 1 DE ENERO AL 30 DE NOVIEMBRE DEL 2022</v>
      </c>
    </row>
    <row r="4" spans="2:14" x14ac:dyDescent="0.3">
      <c r="B4" s="47"/>
      <c r="C4" s="48"/>
      <c r="D4" s="48"/>
      <c r="E4" s="48"/>
      <c r="F4" s="48"/>
      <c r="G4" s="48"/>
      <c r="H4" s="48"/>
      <c r="I4" s="48"/>
      <c r="J4" s="48"/>
      <c r="K4" s="49" t="s">
        <v>2</v>
      </c>
    </row>
    <row r="5" spans="2:14" ht="12.9" customHeight="1" x14ac:dyDescent="0.25">
      <c r="B5" s="52" t="s">
        <v>481</v>
      </c>
      <c r="C5" s="52"/>
      <c r="D5" s="52"/>
      <c r="E5" s="52"/>
      <c r="F5" s="52"/>
      <c r="G5" s="52"/>
      <c r="H5" s="52"/>
      <c r="I5" s="52"/>
      <c r="J5" s="52"/>
      <c r="K5" s="52" t="s">
        <v>482</v>
      </c>
      <c r="L5" s="53" t="s">
        <v>6</v>
      </c>
      <c r="M5" s="53" t="s">
        <v>483</v>
      </c>
      <c r="N5" s="53" t="s">
        <v>484</v>
      </c>
    </row>
    <row r="6" spans="2:14" ht="25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53"/>
      <c r="N6" s="53"/>
    </row>
    <row r="7" spans="2:14" s="60" customFormat="1" x14ac:dyDescent="0.25">
      <c r="B7" s="54" t="s">
        <v>485</v>
      </c>
      <c r="C7" s="55">
        <v>0</v>
      </c>
      <c r="D7" s="55">
        <v>0</v>
      </c>
      <c r="E7" s="55">
        <v>0</v>
      </c>
      <c r="F7" s="55" t="s">
        <v>486</v>
      </c>
      <c r="G7" s="55" t="s">
        <v>486</v>
      </c>
      <c r="H7" s="55" t="s">
        <v>487</v>
      </c>
      <c r="I7" s="56" t="s">
        <v>487</v>
      </c>
      <c r="J7" s="57" t="s">
        <v>488</v>
      </c>
      <c r="K7" s="58" t="s">
        <v>489</v>
      </c>
      <c r="L7" s="59">
        <v>6022131784.1829615</v>
      </c>
      <c r="M7" s="59">
        <v>1714073381.7399998</v>
      </c>
      <c r="N7" s="59">
        <v>12576549844.939999</v>
      </c>
    </row>
    <row r="8" spans="2:14" s="60" customFormat="1" x14ac:dyDescent="0.25">
      <c r="B8" s="61">
        <v>1</v>
      </c>
      <c r="C8" s="56" t="s">
        <v>490</v>
      </c>
      <c r="D8" s="56" t="s">
        <v>485</v>
      </c>
      <c r="E8" s="56" t="s">
        <v>485</v>
      </c>
      <c r="F8" s="56" t="s">
        <v>486</v>
      </c>
      <c r="G8" s="56" t="s">
        <v>486</v>
      </c>
      <c r="H8" s="56" t="s">
        <v>487</v>
      </c>
      <c r="I8" s="56" t="s">
        <v>487</v>
      </c>
      <c r="J8" s="57" t="s">
        <v>488</v>
      </c>
      <c r="K8" s="58" t="s">
        <v>491</v>
      </c>
      <c r="L8" s="62">
        <v>0</v>
      </c>
      <c r="M8" s="62">
        <v>0</v>
      </c>
      <c r="N8" s="62">
        <v>66041415.630000003</v>
      </c>
    </row>
    <row r="9" spans="2:14" s="60" customFormat="1" x14ac:dyDescent="0.25">
      <c r="B9" s="63" t="s">
        <v>485</v>
      </c>
      <c r="C9" s="64" t="s">
        <v>490</v>
      </c>
      <c r="D9" s="64" t="s">
        <v>492</v>
      </c>
      <c r="E9" s="64" t="s">
        <v>490</v>
      </c>
      <c r="F9" s="64" t="s">
        <v>493</v>
      </c>
      <c r="G9" s="64" t="s">
        <v>486</v>
      </c>
      <c r="H9" s="64" t="s">
        <v>487</v>
      </c>
      <c r="I9" s="64" t="s">
        <v>487</v>
      </c>
      <c r="J9" s="57" t="s">
        <v>488</v>
      </c>
      <c r="K9" s="65" t="s">
        <v>494</v>
      </c>
      <c r="L9" s="62">
        <v>1225837258.1900001</v>
      </c>
      <c r="M9" s="62">
        <v>179709628.60999998</v>
      </c>
      <c r="N9" s="62">
        <v>1310802786.2099998</v>
      </c>
    </row>
    <row r="10" spans="2:14" s="60" customFormat="1" x14ac:dyDescent="0.25">
      <c r="B10" s="61" t="s">
        <v>485</v>
      </c>
      <c r="C10" s="56" t="s">
        <v>490</v>
      </c>
      <c r="D10" s="56" t="s">
        <v>492</v>
      </c>
      <c r="E10" s="56" t="s">
        <v>490</v>
      </c>
      <c r="F10" s="56" t="s">
        <v>495</v>
      </c>
      <c r="G10" s="56" t="s">
        <v>486</v>
      </c>
      <c r="H10" s="56" t="s">
        <v>487</v>
      </c>
      <c r="I10" s="56" t="s">
        <v>487</v>
      </c>
      <c r="J10" s="57" t="s">
        <v>488</v>
      </c>
      <c r="K10" s="66" t="s">
        <v>496</v>
      </c>
      <c r="L10" s="62">
        <v>1212155761.3699999</v>
      </c>
      <c r="M10" s="62">
        <v>1020801969.8</v>
      </c>
      <c r="N10" s="62">
        <v>7699880350.5299997</v>
      </c>
    </row>
    <row r="11" spans="2:14" s="60" customFormat="1" x14ac:dyDescent="0.25">
      <c r="B11" s="61">
        <v>1</v>
      </c>
      <c r="C11" s="56" t="s">
        <v>490</v>
      </c>
      <c r="D11" s="56" t="s">
        <v>497</v>
      </c>
      <c r="E11" s="56">
        <v>0</v>
      </c>
      <c r="F11" s="56" t="s">
        <v>486</v>
      </c>
      <c r="G11" s="56" t="s">
        <v>486</v>
      </c>
      <c r="H11" s="56" t="s">
        <v>487</v>
      </c>
      <c r="I11" s="56" t="s">
        <v>487</v>
      </c>
      <c r="J11" s="57" t="s">
        <v>488</v>
      </c>
      <c r="K11" s="58" t="s">
        <v>498</v>
      </c>
      <c r="L11" s="62">
        <v>3285350723.9500003</v>
      </c>
      <c r="M11" s="62">
        <v>300873641.48000002</v>
      </c>
      <c r="N11" s="62">
        <v>2814270143.6099997</v>
      </c>
    </row>
    <row r="12" spans="2:14" s="60" customFormat="1" x14ac:dyDescent="0.25">
      <c r="B12" s="61" t="s">
        <v>485</v>
      </c>
      <c r="C12" s="56" t="s">
        <v>499</v>
      </c>
      <c r="D12" s="56" t="s">
        <v>485</v>
      </c>
      <c r="E12" s="56" t="s">
        <v>487</v>
      </c>
      <c r="F12" s="56" t="s">
        <v>486</v>
      </c>
      <c r="G12" s="56" t="s">
        <v>486</v>
      </c>
      <c r="H12" s="56" t="s">
        <v>487</v>
      </c>
      <c r="I12" s="56" t="s">
        <v>487</v>
      </c>
      <c r="J12" s="57" t="s">
        <v>488</v>
      </c>
      <c r="K12" s="67" t="s">
        <v>500</v>
      </c>
      <c r="L12" s="62">
        <v>298788040.67296159</v>
      </c>
      <c r="M12" s="62">
        <v>212688141.84999999</v>
      </c>
      <c r="N12" s="62">
        <v>685555148.96000004</v>
      </c>
    </row>
    <row r="13" spans="2:14" s="60" customFormat="1" x14ac:dyDescent="0.25">
      <c r="B13" s="61">
        <v>2</v>
      </c>
      <c r="C13" s="56" t="s">
        <v>499</v>
      </c>
      <c r="D13" s="56" t="s">
        <v>485</v>
      </c>
      <c r="E13" s="56" t="s">
        <v>487</v>
      </c>
      <c r="F13" s="56" t="s">
        <v>486</v>
      </c>
      <c r="G13" s="56" t="s">
        <v>486</v>
      </c>
      <c r="H13" s="56" t="s">
        <v>487</v>
      </c>
      <c r="I13" s="56" t="s">
        <v>487</v>
      </c>
      <c r="J13" s="57" t="s">
        <v>488</v>
      </c>
      <c r="K13" s="65" t="s">
        <v>501</v>
      </c>
      <c r="L13" s="62">
        <v>99938516945.921082</v>
      </c>
      <c r="M13" s="62">
        <v>7918220712.54</v>
      </c>
      <c r="N13" s="62">
        <v>88423003992.939987</v>
      </c>
    </row>
    <row r="14" spans="2:14" ht="14.4" x14ac:dyDescent="0.25">
      <c r="B14" s="68">
        <v>2</v>
      </c>
      <c r="C14" s="69" t="s">
        <v>499</v>
      </c>
      <c r="D14" s="69" t="s">
        <v>492</v>
      </c>
      <c r="E14" s="69" t="s">
        <v>487</v>
      </c>
      <c r="F14" s="69" t="s">
        <v>486</v>
      </c>
      <c r="G14" s="69" t="s">
        <v>486</v>
      </c>
      <c r="H14" s="69" t="s">
        <v>487</v>
      </c>
      <c r="I14" s="69" t="s">
        <v>487</v>
      </c>
      <c r="J14" s="69" t="s">
        <v>488</v>
      </c>
      <c r="K14" s="58" t="s">
        <v>502</v>
      </c>
      <c r="L14" s="70">
        <v>81938520.090000004</v>
      </c>
      <c r="M14" s="70">
        <v>32827859.66</v>
      </c>
      <c r="N14" s="70">
        <v>144103069.67000002</v>
      </c>
    </row>
    <row r="15" spans="2:14" s="60" customFormat="1" x14ac:dyDescent="0.25">
      <c r="B15" s="61" t="s">
        <v>490</v>
      </c>
      <c r="C15" s="56" t="s">
        <v>490</v>
      </c>
      <c r="D15" s="56">
        <v>0</v>
      </c>
      <c r="E15" s="56">
        <v>0</v>
      </c>
      <c r="F15" s="56" t="s">
        <v>486</v>
      </c>
      <c r="G15" s="56" t="s">
        <v>486</v>
      </c>
      <c r="H15" s="56">
        <v>0</v>
      </c>
      <c r="I15" s="56" t="s">
        <v>487</v>
      </c>
      <c r="J15" s="57" t="s">
        <v>488</v>
      </c>
      <c r="K15" s="58" t="s">
        <v>503</v>
      </c>
      <c r="L15" s="62">
        <v>105756298152.45061</v>
      </c>
      <c r="M15" s="62">
        <v>0</v>
      </c>
      <c r="N15" s="62">
        <v>105756298152.45061</v>
      </c>
    </row>
    <row r="16" spans="2:14" s="60" customFormat="1" x14ac:dyDescent="0.25">
      <c r="B16" s="71"/>
      <c r="C16" s="72"/>
      <c r="D16" s="72"/>
      <c r="E16" s="72"/>
      <c r="F16" s="72"/>
      <c r="G16" s="72"/>
      <c r="H16" s="72"/>
      <c r="I16" s="72"/>
      <c r="J16" s="73"/>
      <c r="K16" s="58" t="s">
        <v>504</v>
      </c>
      <c r="L16" s="62">
        <v>211798885402.63464</v>
      </c>
      <c r="M16" s="62">
        <v>9665121953.9399986</v>
      </c>
      <c r="N16" s="62">
        <v>206899955060.00061</v>
      </c>
    </row>
    <row r="20" spans="1:34" s="50" customFormat="1" ht="15" x14ac:dyDescent="0.35">
      <c r="A20" s="51"/>
      <c r="B20" s="74"/>
      <c r="C20" s="74"/>
      <c r="D20" s="74"/>
      <c r="E20" s="74"/>
      <c r="F20" s="74"/>
      <c r="G20" s="74"/>
      <c r="H20" s="74"/>
      <c r="I20" s="74"/>
      <c r="J20" s="74"/>
      <c r="K20" s="51"/>
      <c r="N20" s="75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</row>
  </sheetData>
  <autoFilter ref="L5:N16" xr:uid="{F64EE87A-CB3A-4F41-A8FF-FD69E4EE745D}"/>
  <mergeCells count="5">
    <mergeCell ref="N5:N6"/>
    <mergeCell ref="B5:J6"/>
    <mergeCell ref="K5:K6"/>
    <mergeCell ref="L5:L6"/>
    <mergeCell ref="M5:M6"/>
  </mergeCells>
  <hyperlinks>
    <hyperlink ref="K1" location="Indice!A1" display="PRESUPUESTO ORDINARIO 2020" xr:uid="{EADC785F-CC81-432F-9134-21416F30FF1A}"/>
  </hyperlinks>
  <printOptions horizontalCentered="1"/>
  <pageMargins left="0.59055118110236227" right="0.59055118110236227" top="0.98425196850393704" bottom="0.98425196850393704" header="0.59055118110236227" footer="0.59055118110236227"/>
  <pageSetup paperSize="9" scale="75" orientation="portrait" r:id="rId1"/>
  <headerFooter>
    <oddHeader>&amp;L&amp;"-,Cursiva"&amp;12Banco Hipotecario de la Vivienda</oddHeader>
    <oddFooter xml:space="preserve">&amp;L&amp;"-,Cursiva"&amp;12Informe de Ejecución Presupuestaria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5CF-3F27-4342-81DF-E9D79878B686}">
  <dimension ref="A1:AQ283"/>
  <sheetViews>
    <sheetView showGridLines="0" zoomScaleNormal="100" workbookViewId="0">
      <pane xSplit="3" ySplit="5" topLeftCell="D6" activePane="bottomRight" state="frozen"/>
      <selection activeCell="A210" sqref="A210:XFD210"/>
      <selection pane="topRight" activeCell="A210" sqref="A210:XFD210"/>
      <selection pane="bottomLeft" activeCell="A210" sqref="A210:XFD210"/>
      <selection pane="bottomRight" activeCell="B1" sqref="B1"/>
    </sheetView>
  </sheetViews>
  <sheetFormatPr baseColWidth="10" defaultColWidth="9.109375" defaultRowHeight="14.4" x14ac:dyDescent="0.25"/>
  <cols>
    <col min="1" max="1" width="2.6640625" style="1" hidden="1" customWidth="1"/>
    <col min="2" max="2" width="7.77734375" style="46" customWidth="1"/>
    <col min="3" max="3" width="84" style="3" customWidth="1"/>
    <col min="4" max="4" width="17.33203125" style="1" customWidth="1"/>
    <col min="5" max="5" width="17.6640625" style="1" customWidth="1"/>
    <col min="6" max="6" width="18.33203125" style="1" customWidth="1"/>
    <col min="7" max="16384" width="9.109375" style="1"/>
  </cols>
  <sheetData>
    <row r="1" spans="1:43" x14ac:dyDescent="0.25">
      <c r="B1" s="2" t="s">
        <v>0</v>
      </c>
      <c r="D1" s="4"/>
      <c r="E1" s="4"/>
      <c r="F1" s="4"/>
    </row>
    <row r="2" spans="1:43" x14ac:dyDescent="0.25">
      <c r="B2" s="2" t="s">
        <v>1</v>
      </c>
      <c r="D2" s="4"/>
      <c r="E2" s="4"/>
      <c r="F2" s="4"/>
    </row>
    <row r="3" spans="1:43" x14ac:dyDescent="0.25">
      <c r="B3" s="2" t="str">
        <f>+'[1]Programa I'!A3</f>
        <v>DEL 01 DE ENERO AL 30 DE NOVIEMBRE 2022</v>
      </c>
      <c r="D3" s="4"/>
      <c r="E3" s="4"/>
      <c r="F3" s="4"/>
    </row>
    <row r="4" spans="1:43" x14ac:dyDescent="0.25">
      <c r="B4" s="2" t="s">
        <v>2</v>
      </c>
      <c r="D4" s="4"/>
      <c r="E4" s="4"/>
      <c r="F4" s="4"/>
    </row>
    <row r="5" spans="1:43" s="5" customFormat="1" ht="44.25" customHeight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" customFormat="1" x14ac:dyDescent="0.25">
      <c r="A6" s="9"/>
      <c r="B6" s="10">
        <v>0</v>
      </c>
      <c r="C6" s="11" t="s">
        <v>9</v>
      </c>
      <c r="D6" s="12">
        <v>4339856481.431613</v>
      </c>
      <c r="E6" s="13">
        <f t="shared" ref="E6" si="0">+E7+E11+E16+E22+E28+E33</f>
        <v>276381415.63</v>
      </c>
      <c r="F6" s="13">
        <f>+F7+F11+F16+F22+F28+F33</f>
        <v>3112189605.6799998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5" customFormat="1" x14ac:dyDescent="0.25">
      <c r="A7" s="14"/>
      <c r="B7" s="17">
        <v>0.01</v>
      </c>
      <c r="C7" s="18" t="s">
        <v>10</v>
      </c>
      <c r="D7" s="19">
        <v>1925486438.73</v>
      </c>
      <c r="E7" s="19">
        <f t="shared" ref="E7:F7" si="1">SUM(E8:E10)</f>
        <v>130718755.91000001</v>
      </c>
      <c r="F7" s="19">
        <f t="shared" si="1"/>
        <v>1439578651.76</v>
      </c>
    </row>
    <row r="8" spans="1:43" hidden="1" x14ac:dyDescent="0.25">
      <c r="B8" s="17" t="s">
        <v>11</v>
      </c>
      <c r="C8" s="18" t="s">
        <v>12</v>
      </c>
      <c r="D8" s="20">
        <v>1676438137.8199999</v>
      </c>
      <c r="E8" s="20">
        <f>+'[1]Programa I'!F8+'[1]Programa II'!F8+'[1]Programa III'!F8+'[1]Programa IV'!F8</f>
        <v>124500654.08000001</v>
      </c>
      <c r="F8" s="20">
        <f>+'[1]Total Programa'!C8</f>
        <v>1417884751.25</v>
      </c>
    </row>
    <row r="9" spans="1:43" hidden="1" x14ac:dyDescent="0.25">
      <c r="B9" s="17" t="s">
        <v>13</v>
      </c>
      <c r="C9" s="18" t="s">
        <v>14</v>
      </c>
      <c r="D9" s="20">
        <v>233650800.91</v>
      </c>
      <c r="E9" s="20">
        <f>+'[1]Programa I'!F9+'[1]Programa II'!F9+'[1]Programa III'!F9+'[1]Programa IV'!F9</f>
        <v>5447447.2199999997</v>
      </c>
      <c r="F9" s="20">
        <f>+'[1]Total Programa'!C9</f>
        <v>12105504.989999998</v>
      </c>
    </row>
    <row r="10" spans="1:43" s="5" customFormat="1" hidden="1" x14ac:dyDescent="0.25">
      <c r="B10" s="17" t="s">
        <v>15</v>
      </c>
      <c r="C10" s="18" t="s">
        <v>16</v>
      </c>
      <c r="D10" s="20">
        <v>15397500</v>
      </c>
      <c r="E10" s="20">
        <f>+'[1]Programa I'!F10+'[1]Programa II'!F10+'[1]Programa III'!F10+'[1]Programa IV'!F10</f>
        <v>770654.61</v>
      </c>
      <c r="F10" s="20">
        <f>+'[1]Total Programa'!C10</f>
        <v>9588395.5199999996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5" customFormat="1" x14ac:dyDescent="0.25">
      <c r="A11" s="14"/>
      <c r="B11" s="17">
        <v>0.02</v>
      </c>
      <c r="C11" s="18" t="s">
        <v>17</v>
      </c>
      <c r="D11" s="19">
        <v>141791248.96000001</v>
      </c>
      <c r="E11" s="19">
        <f t="shared" ref="E11:F11" si="2">SUM(E12:E15)</f>
        <v>21278173.300000001</v>
      </c>
      <c r="F11" s="19">
        <f t="shared" si="2"/>
        <v>96750761.359999999</v>
      </c>
    </row>
    <row r="12" spans="1:43" hidden="1" x14ac:dyDescent="0.25">
      <c r="B12" s="17" t="s">
        <v>18</v>
      </c>
      <c r="C12" s="18" t="s">
        <v>19</v>
      </c>
      <c r="D12" s="20">
        <v>6007243.96</v>
      </c>
      <c r="E12" s="20">
        <f>+'[1]Programa I'!F12+'[1]Programa II'!F12+'[1]Programa III'!F12+'[1]Programa IV'!F12</f>
        <v>316673.3</v>
      </c>
      <c r="F12" s="20">
        <f>+'[1]Total Programa'!C12</f>
        <v>2424011.36</v>
      </c>
    </row>
    <row r="13" spans="1:43" hidden="1" x14ac:dyDescent="0.25">
      <c r="B13" s="17" t="s">
        <v>20</v>
      </c>
      <c r="C13" s="18" t="s">
        <v>21</v>
      </c>
      <c r="D13" s="20">
        <v>1259250</v>
      </c>
      <c r="E13" s="20">
        <f>+'[1]Programa I'!F13+'[1]Programa II'!F13+'[1]Programa III'!F13+'[1]Programa IV'!F13</f>
        <v>0</v>
      </c>
      <c r="F13" s="20">
        <f>+'[1]Total Programa'!C13</f>
        <v>0</v>
      </c>
    </row>
    <row r="14" spans="1:43" hidden="1" x14ac:dyDescent="0.25">
      <c r="B14" s="17" t="s">
        <v>22</v>
      </c>
      <c r="C14" s="18" t="s">
        <v>23</v>
      </c>
      <c r="D14" s="20">
        <v>0</v>
      </c>
      <c r="E14" s="20">
        <f>+'[1]Programa I'!F14+'[1]Programa II'!F14+'[1]Programa III'!F14+'[1]Programa IV'!F14</f>
        <v>0</v>
      </c>
      <c r="F14" s="20">
        <f>+'[1]Total Programa'!C14</f>
        <v>0</v>
      </c>
    </row>
    <row r="15" spans="1:43" s="5" customFormat="1" hidden="1" x14ac:dyDescent="0.25">
      <c r="B15" s="17" t="s">
        <v>24</v>
      </c>
      <c r="C15" s="18" t="s">
        <v>25</v>
      </c>
      <c r="D15" s="20">
        <v>134524755</v>
      </c>
      <c r="E15" s="20">
        <f>+'[1]Programa I'!F15+'[1]Programa II'!F15+'[1]Programa III'!F15+'[1]Programa IV'!F15</f>
        <v>20961500</v>
      </c>
      <c r="F15" s="20">
        <f>+'[1]Total Programa'!C15</f>
        <v>94326750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5" customFormat="1" x14ac:dyDescent="0.25">
      <c r="A16" s="14"/>
      <c r="B16" s="17">
        <v>0.03</v>
      </c>
      <c r="C16" s="18" t="s">
        <v>26</v>
      </c>
      <c r="D16" s="19">
        <v>1258967351.7259045</v>
      </c>
      <c r="E16" s="19">
        <f t="shared" ref="E16:F16" si="3">SUM(E17:E21)</f>
        <v>64963312.950000003</v>
      </c>
      <c r="F16" s="19">
        <f t="shared" si="3"/>
        <v>853420019.38000011</v>
      </c>
    </row>
    <row r="17" spans="1:43" hidden="1" x14ac:dyDescent="0.25">
      <c r="B17" s="17" t="s">
        <v>27</v>
      </c>
      <c r="C17" s="18" t="s">
        <v>28</v>
      </c>
      <c r="D17" s="20">
        <v>651799833.69289994</v>
      </c>
      <c r="E17" s="20">
        <f>+'[1]Programa I'!F17+'[1]Programa II'!F17+'[1]Programa III'!F17+'[1]Programa IV'!F17</f>
        <v>44503599.079999998</v>
      </c>
      <c r="F17" s="20">
        <f>+'[1]Total Programa'!C17</f>
        <v>510334792.07000005</v>
      </c>
    </row>
    <row r="18" spans="1:43" hidden="1" x14ac:dyDescent="0.25">
      <c r="B18" s="17" t="s">
        <v>29</v>
      </c>
      <c r="C18" s="18" t="s">
        <v>30</v>
      </c>
      <c r="D18" s="20">
        <v>158430625.586</v>
      </c>
      <c r="E18" s="20">
        <f>+'[1]Programa I'!F18+'[1]Programa II'!F18+'[1]Programa III'!F18+'[1]Programa IV'!F18</f>
        <v>12335006.75</v>
      </c>
      <c r="F18" s="20">
        <f>+'[1]Total Programa'!C18</f>
        <v>136430626.73000002</v>
      </c>
    </row>
    <row r="19" spans="1:43" hidden="1" x14ac:dyDescent="0.25">
      <c r="B19" s="17" t="s">
        <v>31</v>
      </c>
      <c r="C19" s="18" t="s">
        <v>32</v>
      </c>
      <c r="D19" s="19">
        <v>244787615.39702463</v>
      </c>
      <c r="E19" s="19">
        <f>+'[1]Programa I'!F19+'[1]Programa II'!F19+'[1]Programa III'!F19+'[1]Programa IV'!F19</f>
        <v>4608427.9800000004</v>
      </c>
      <c r="F19" s="19">
        <f>+'[1]Total Programa'!C19</f>
        <v>9510190.0999999996</v>
      </c>
    </row>
    <row r="20" spans="1:43" hidden="1" x14ac:dyDescent="0.25">
      <c r="B20" s="17" t="s">
        <v>33</v>
      </c>
      <c r="C20" s="18" t="s">
        <v>34</v>
      </c>
      <c r="D20" s="20">
        <v>203949277.04997993</v>
      </c>
      <c r="E20" s="20">
        <f>+'[1]Programa I'!F20+'[1]Programa II'!F20+'[1]Programa III'!F20+'[1]Programa IV'!F20</f>
        <v>3516279.14</v>
      </c>
      <c r="F20" s="20">
        <f>+'[1]Total Programa'!C20</f>
        <v>197144410.47999999</v>
      </c>
    </row>
    <row r="21" spans="1:43" s="5" customFormat="1" hidden="1" x14ac:dyDescent="0.25">
      <c r="B21" s="17" t="s">
        <v>35</v>
      </c>
      <c r="C21" s="18" t="s">
        <v>36</v>
      </c>
      <c r="D21" s="20">
        <v>0</v>
      </c>
      <c r="E21" s="20">
        <f>+'[1]Programa I'!F21+'[1]Programa II'!F21+'[1]Programa III'!F21+'[1]Programa IV'!F21</f>
        <v>0</v>
      </c>
      <c r="F21" s="20">
        <f>+'[1]Total Programa'!C21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5" customFormat="1" x14ac:dyDescent="0.25">
      <c r="A22" s="14"/>
      <c r="B22" s="17">
        <v>0.04</v>
      </c>
      <c r="C22" s="30" t="s">
        <v>37</v>
      </c>
      <c r="D22" s="19">
        <v>534589279.90193737</v>
      </c>
      <c r="E22" s="19">
        <f t="shared" ref="E22:F22" si="4">SUM(E23:E27)</f>
        <v>31630535.169999998</v>
      </c>
      <c r="F22" s="19">
        <f t="shared" si="4"/>
        <v>384469301.57999998</v>
      </c>
    </row>
    <row r="23" spans="1:43" hidden="1" x14ac:dyDescent="0.25">
      <c r="B23" s="17" t="s">
        <v>38</v>
      </c>
      <c r="C23" s="22" t="s">
        <v>39</v>
      </c>
      <c r="D23" s="20">
        <v>294477077.96077138</v>
      </c>
      <c r="E23" s="20">
        <f>+'[1]Programa I'!F23+'[1]Programa II'!F23+'[1]Programa III'!F23+'[1]Programa IV'!F23</f>
        <v>17467606.800000001</v>
      </c>
      <c r="F23" s="20">
        <f>+'[1]Total Programa'!C23</f>
        <v>212318843.34999999</v>
      </c>
    </row>
    <row r="24" spans="1:43" hidden="1" x14ac:dyDescent="0.25">
      <c r="B24" s="17" t="s">
        <v>40</v>
      </c>
      <c r="C24" s="22" t="s">
        <v>41</v>
      </c>
      <c r="D24" s="20">
        <v>16093813.462744402</v>
      </c>
      <c r="E24" s="20">
        <f>+'[1]Programa I'!F24+'[1]Programa II'!F24+'[1]Programa III'!F24+'[1]Programa IV'!F24</f>
        <v>944196.12999999989</v>
      </c>
      <c r="F24" s="20">
        <f>+'[1]Total Programa'!C24</f>
        <v>11476707.259999998</v>
      </c>
    </row>
    <row r="25" spans="1:43" hidden="1" x14ac:dyDescent="0.25">
      <c r="B25" s="17" t="s">
        <v>42</v>
      </c>
      <c r="C25" s="22" t="s">
        <v>43</v>
      </c>
      <c r="D25" s="20">
        <v>48091440.388233185</v>
      </c>
      <c r="E25" s="20">
        <f>+'[1]Programa I'!F25+'[1]Programa II'!F25+'[1]Programa III'!F25+'[1]Programa IV'!F25</f>
        <v>2832585.95</v>
      </c>
      <c r="F25" s="20">
        <f>+'[1]Total Programa'!C25</f>
        <v>34430095.219999991</v>
      </c>
    </row>
    <row r="26" spans="1:43" hidden="1" x14ac:dyDescent="0.25">
      <c r="B26" s="17" t="s">
        <v>44</v>
      </c>
      <c r="C26" s="22" t="s">
        <v>45</v>
      </c>
      <c r="D26" s="20">
        <v>159833134.62744397</v>
      </c>
      <c r="E26" s="20">
        <f>+'[1]Programa I'!F26+'[1]Programa II'!F26+'[1]Programa III'!F26+'[1]Programa IV'!F26</f>
        <v>9441950.1600000001</v>
      </c>
      <c r="F26" s="20">
        <f>+'[1]Total Programa'!C26</f>
        <v>114766948.48999999</v>
      </c>
    </row>
    <row r="27" spans="1:43" s="24" customFormat="1" hidden="1" x14ac:dyDescent="0.25">
      <c r="A27" s="23"/>
      <c r="B27" s="17" t="s">
        <v>46</v>
      </c>
      <c r="C27" s="22" t="s">
        <v>47</v>
      </c>
      <c r="D27" s="20">
        <v>16093813.462744402</v>
      </c>
      <c r="E27" s="20">
        <f>+'[1]Programa I'!F27+'[1]Programa II'!F27+'[1]Programa III'!F27+'[1]Programa IV'!F27</f>
        <v>944196.12999999989</v>
      </c>
      <c r="F27" s="20">
        <f>+'[1]Total Programa'!C27</f>
        <v>11476707.259999998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" customFormat="1" ht="12.9" customHeight="1" x14ac:dyDescent="0.25">
      <c r="A28" s="14"/>
      <c r="B28" s="17">
        <v>0.05</v>
      </c>
      <c r="C28" s="30" t="s">
        <v>48</v>
      </c>
      <c r="D28" s="19">
        <v>479022162.11377108</v>
      </c>
      <c r="E28" s="19">
        <f t="shared" ref="E28:F28" si="5">SUM(E29:E32)</f>
        <v>27790638.300000001</v>
      </c>
      <c r="F28" s="19">
        <f t="shared" si="5"/>
        <v>337970871.60000002</v>
      </c>
    </row>
    <row r="29" spans="1:43" hidden="1" x14ac:dyDescent="0.25">
      <c r="B29" s="17" t="s">
        <v>49</v>
      </c>
      <c r="C29" s="22" t="s">
        <v>50</v>
      </c>
      <c r="D29" s="20">
        <v>167745041.35881618</v>
      </c>
      <c r="E29" s="20">
        <f>+'[1]Programa I'!F29+'[1]Programa II'!F29+'[1]Programa III'!F29+'[1]Programa IV'!F29</f>
        <v>9914047.5899999999</v>
      </c>
      <c r="F29" s="20">
        <f>+'[1]Total Programa'!C29</f>
        <v>120505295.21000001</v>
      </c>
    </row>
    <row r="30" spans="1:43" hidden="1" x14ac:dyDescent="0.25">
      <c r="B30" s="17" t="s">
        <v>51</v>
      </c>
      <c r="C30" s="22" t="s">
        <v>52</v>
      </c>
      <c r="D30" s="20">
        <v>95922880.77646637</v>
      </c>
      <c r="E30" s="20">
        <f>+'[1]Programa I'!F30+'[1]Programa II'!F30+'[1]Programa III'!F30+'[1]Programa IV'!F30</f>
        <v>5665170.5199999996</v>
      </c>
      <c r="F30" s="20">
        <f>+'[1]Total Programa'!C30</f>
        <v>68860174.5</v>
      </c>
    </row>
    <row r="31" spans="1:43" s="24" customFormat="1" hidden="1" x14ac:dyDescent="0.25">
      <c r="A31" s="23"/>
      <c r="B31" s="17" t="s">
        <v>53</v>
      </c>
      <c r="C31" s="22" t="s">
        <v>54</v>
      </c>
      <c r="D31" s="20">
        <v>48116440.388233185</v>
      </c>
      <c r="E31" s="20">
        <f>+'[1]Programa I'!F31+'[1]Programa II'!F31+'[1]Programa III'!F31+'[1]Programa IV'!F31</f>
        <v>2832585.95</v>
      </c>
      <c r="F31" s="20">
        <f>+'[1]Total Programa'!C31</f>
        <v>34430095.219999991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24" customFormat="1" hidden="1" x14ac:dyDescent="0.25">
      <c r="A32" s="23"/>
      <c r="B32" s="25" t="s">
        <v>55</v>
      </c>
      <c r="C32" s="26" t="s">
        <v>56</v>
      </c>
      <c r="D32" s="20">
        <v>167237799.59025541</v>
      </c>
      <c r="E32" s="20">
        <f>+'[1]Programa I'!F32+'[1]Programa II'!F32+'[1]Programa III'!F32+'[1]Programa IV'!F32</f>
        <v>9378834.2400000021</v>
      </c>
      <c r="F32" s="20">
        <f>+'[1]Total Programa'!C32</f>
        <v>114175306.67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idden="1" x14ac:dyDescent="0.25">
      <c r="B33" s="27" t="s">
        <v>57</v>
      </c>
      <c r="C33" s="21" t="s">
        <v>58</v>
      </c>
      <c r="D33" s="16">
        <v>0</v>
      </c>
      <c r="E33" s="16">
        <f t="shared" ref="E33:F33" si="6">SUM(E34)</f>
        <v>0</v>
      </c>
      <c r="F33" s="16">
        <f t="shared" si="6"/>
        <v>0</v>
      </c>
    </row>
    <row r="34" spans="1:43" s="24" customFormat="1" hidden="1" x14ac:dyDescent="0.25">
      <c r="A34" s="23"/>
      <c r="B34" s="17" t="s">
        <v>59</v>
      </c>
      <c r="C34" s="22" t="s">
        <v>60</v>
      </c>
      <c r="D34" s="20">
        <v>0</v>
      </c>
      <c r="E34" s="20">
        <f>+'[1]Programa I'!F34+'[1]Programa II'!F34+'[1]Programa III'!F34+'[1]Programa IV'!F34</f>
        <v>0</v>
      </c>
      <c r="F34" s="20">
        <f>+'[1]Total Programa'!C34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5" customFormat="1" x14ac:dyDescent="0.25">
      <c r="A35" s="14"/>
      <c r="B35" s="10">
        <v>1</v>
      </c>
      <c r="C35" s="11" t="s">
        <v>61</v>
      </c>
      <c r="D35" s="12">
        <v>2052524795.6159999</v>
      </c>
      <c r="E35" s="12">
        <f t="shared" ref="E35:F35" si="7">+E36+E42+E48+E56+E71+E76+E79+E83+E92+E95</f>
        <v>81495474.5</v>
      </c>
      <c r="F35" s="12">
        <f t="shared" si="7"/>
        <v>694193428.03999996</v>
      </c>
    </row>
    <row r="36" spans="1:43" s="5" customFormat="1" x14ac:dyDescent="0.25">
      <c r="A36" s="14"/>
      <c r="B36" s="17">
        <v>1.01</v>
      </c>
      <c r="C36" s="30" t="s">
        <v>62</v>
      </c>
      <c r="D36" s="19">
        <v>147661060.15000001</v>
      </c>
      <c r="E36" s="19">
        <f t="shared" ref="E36:F36" si="8">SUM(E37:E41)</f>
        <v>11372351.35</v>
      </c>
      <c r="F36" s="19">
        <f t="shared" si="8"/>
        <v>100578720.81999999</v>
      </c>
    </row>
    <row r="37" spans="1:43" hidden="1" x14ac:dyDescent="0.25">
      <c r="B37" s="17" t="s">
        <v>63</v>
      </c>
      <c r="C37" s="22" t="s">
        <v>64</v>
      </c>
      <c r="D37" s="28">
        <v>29890869.170000002</v>
      </c>
      <c r="E37" s="28">
        <f>+'[1]Programa I'!F37+'[1]Programa II'!F37+'[1]Programa III'!F37+'[1]Programa IV'!F37</f>
        <v>1130000</v>
      </c>
      <c r="F37" s="28">
        <f>+'[1]Total Programa'!C37</f>
        <v>14338905.73</v>
      </c>
    </row>
    <row r="38" spans="1:43" hidden="1" x14ac:dyDescent="0.25">
      <c r="B38" s="17" t="s">
        <v>65</v>
      </c>
      <c r="C38" s="22" t="s">
        <v>66</v>
      </c>
      <c r="D38" s="28">
        <v>22010343.48</v>
      </c>
      <c r="E38" s="28">
        <f>+'[1]Programa I'!F38+'[1]Programa II'!F38+'[1]Programa III'!F38+'[1]Programa IV'!F38</f>
        <v>3211463.36</v>
      </c>
      <c r="F38" s="28">
        <f>+'[1]Total Programa'!C38</f>
        <v>18251531.84</v>
      </c>
    </row>
    <row r="39" spans="1:43" hidden="1" x14ac:dyDescent="0.25">
      <c r="B39" s="17" t="s">
        <v>67</v>
      </c>
      <c r="C39" s="22" t="s">
        <v>68</v>
      </c>
      <c r="D39" s="28">
        <v>95759847.5</v>
      </c>
      <c r="E39" s="28">
        <f>+'[1]Programa I'!F39+'[1]Programa II'!F39+'[1]Programa III'!F39+'[1]Programa IV'!F39</f>
        <v>7030887.9900000002</v>
      </c>
      <c r="F39" s="28">
        <f>+'[1]Total Programa'!C39</f>
        <v>67988283.25</v>
      </c>
    </row>
    <row r="40" spans="1:43" hidden="1" x14ac:dyDescent="0.25">
      <c r="B40" s="17" t="s">
        <v>69</v>
      </c>
      <c r="C40" s="22" t="s">
        <v>70</v>
      </c>
      <c r="D40" s="28">
        <v>0</v>
      </c>
      <c r="E40" s="28">
        <f>+'[1]Programa I'!F40+'[1]Programa II'!F40+'[1]Programa III'!F40+'[1]Programa IV'!F40</f>
        <v>0</v>
      </c>
      <c r="F40" s="28">
        <f>+'[1]Total Programa'!C40</f>
        <v>0</v>
      </c>
    </row>
    <row r="41" spans="1:43" hidden="1" x14ac:dyDescent="0.25">
      <c r="B41" s="17" t="s">
        <v>71</v>
      </c>
      <c r="C41" s="22" t="s">
        <v>72</v>
      </c>
      <c r="D41" s="28">
        <v>0</v>
      </c>
      <c r="E41" s="28">
        <f>+'[1]Programa I'!F41+'[1]Programa II'!F41+'[1]Programa III'!F41+'[1]Programa IV'!F41</f>
        <v>0</v>
      </c>
      <c r="F41" s="28">
        <f>+'[1]Total Programa'!C41</f>
        <v>0</v>
      </c>
    </row>
    <row r="42" spans="1:43" s="5" customFormat="1" x14ac:dyDescent="0.25">
      <c r="A42" s="14"/>
      <c r="B42" s="17">
        <v>1.02</v>
      </c>
      <c r="C42" s="30" t="s">
        <v>73</v>
      </c>
      <c r="D42" s="19">
        <v>96221407.599999994</v>
      </c>
      <c r="E42" s="19">
        <f t="shared" ref="E42:F42" si="9">SUM(E43:E47)</f>
        <v>6856765.54</v>
      </c>
      <c r="F42" s="19">
        <f t="shared" si="9"/>
        <v>74392336.640000001</v>
      </c>
    </row>
    <row r="43" spans="1:43" hidden="1" x14ac:dyDescent="0.25">
      <c r="B43" s="17" t="s">
        <v>74</v>
      </c>
      <c r="C43" s="22" t="s">
        <v>75</v>
      </c>
      <c r="D43" s="28">
        <v>3600000</v>
      </c>
      <c r="E43" s="28">
        <f>+'[1]Programa I'!F43+'[1]Programa II'!F43+'[1]Programa III'!F43+'[1]Programa IV'!F43</f>
        <v>0</v>
      </c>
      <c r="F43" s="28">
        <f>+'[1]Total Programa'!C43</f>
        <v>2922904.5300000003</v>
      </c>
    </row>
    <row r="44" spans="1:43" hidden="1" x14ac:dyDescent="0.25">
      <c r="B44" s="17" t="s">
        <v>76</v>
      </c>
      <c r="C44" s="22" t="s">
        <v>77</v>
      </c>
      <c r="D44" s="28">
        <v>32000000</v>
      </c>
      <c r="E44" s="28">
        <f>+'[1]Programa I'!F44+'[1]Programa II'!F44+'[1]Programa III'!F44+'[1]Programa IV'!F44</f>
        <v>2663405</v>
      </c>
      <c r="F44" s="28">
        <f>+'[1]Total Programa'!C44</f>
        <v>27795930</v>
      </c>
    </row>
    <row r="45" spans="1:43" hidden="1" x14ac:dyDescent="0.25">
      <c r="B45" s="17" t="s">
        <v>78</v>
      </c>
      <c r="C45" s="22" t="s">
        <v>79</v>
      </c>
      <c r="D45" s="28">
        <v>400000</v>
      </c>
      <c r="E45" s="28">
        <f>+'[1]Programa I'!F45+'[1]Programa II'!F45+'[1]Programa III'!F45+'[1]Programa IV'!F45</f>
        <v>0</v>
      </c>
      <c r="F45" s="28">
        <f>+'[1]Total Programa'!C45</f>
        <v>0</v>
      </c>
    </row>
    <row r="46" spans="1:43" hidden="1" x14ac:dyDescent="0.25">
      <c r="B46" s="17" t="s">
        <v>80</v>
      </c>
      <c r="C46" s="22" t="s">
        <v>81</v>
      </c>
      <c r="D46" s="28">
        <v>49871407.600000001</v>
      </c>
      <c r="E46" s="28">
        <f>+'[1]Programa I'!F46+'[1]Programa II'!F46+'[1]Programa III'!F46+'[1]Programa IV'!F46</f>
        <v>4193360.54</v>
      </c>
      <c r="F46" s="28">
        <f>+'[1]Total Programa'!C46</f>
        <v>37642816.200000003</v>
      </c>
    </row>
    <row r="47" spans="1:43" hidden="1" x14ac:dyDescent="0.25">
      <c r="B47" s="17" t="s">
        <v>82</v>
      </c>
      <c r="C47" s="22" t="s">
        <v>83</v>
      </c>
      <c r="D47" s="28">
        <v>10350000</v>
      </c>
      <c r="E47" s="28">
        <f>+'[1]Programa I'!F47+'[1]Programa II'!F47+'[1]Programa III'!F47+'[1]Programa IV'!F47</f>
        <v>0</v>
      </c>
      <c r="F47" s="28">
        <f>+'[1]Total Programa'!C47</f>
        <v>6030685.9100000001</v>
      </c>
    </row>
    <row r="48" spans="1:43" s="5" customFormat="1" x14ac:dyDescent="0.25">
      <c r="A48" s="14"/>
      <c r="B48" s="17">
        <v>1.03</v>
      </c>
      <c r="C48" s="30" t="s">
        <v>84</v>
      </c>
      <c r="D48" s="19">
        <v>252059721.53999999</v>
      </c>
      <c r="E48" s="19">
        <f t="shared" ref="E48:F48" si="10">SUM(E49:E55)</f>
        <v>33773488.810000002</v>
      </c>
      <c r="F48" s="19">
        <f t="shared" si="10"/>
        <v>74135956.959999993</v>
      </c>
    </row>
    <row r="49" spans="1:6" hidden="1" x14ac:dyDescent="0.25">
      <c r="B49" s="17" t="s">
        <v>85</v>
      </c>
      <c r="C49" s="22" t="s">
        <v>86</v>
      </c>
      <c r="D49" s="28">
        <v>9800000</v>
      </c>
      <c r="E49" s="28">
        <f>+'[1]Programa I'!F49+'[1]Programa II'!F49+'[1]Programa III'!F49+'[1]Programa IV'!F49</f>
        <v>38733.800000000003</v>
      </c>
      <c r="F49" s="28">
        <f>+'[1]Total Programa'!C49</f>
        <v>696756.3</v>
      </c>
    </row>
    <row r="50" spans="1:6" hidden="1" x14ac:dyDescent="0.25">
      <c r="B50" s="17" t="s">
        <v>87</v>
      </c>
      <c r="C50" s="22" t="s">
        <v>88</v>
      </c>
      <c r="D50" s="28">
        <v>37734588.439999998</v>
      </c>
      <c r="E50" s="28">
        <f>+'[1]Programa I'!F50+'[1]Programa II'!F50+'[1]Programa III'!F50+'[1]Programa IV'!F50</f>
        <v>10548590.5</v>
      </c>
      <c r="F50" s="28">
        <f>+'[1]Total Programa'!C50</f>
        <v>10822050.5</v>
      </c>
    </row>
    <row r="51" spans="1:6" hidden="1" x14ac:dyDescent="0.25">
      <c r="B51" s="17" t="s">
        <v>89</v>
      </c>
      <c r="C51" s="22" t="s">
        <v>90</v>
      </c>
      <c r="D51" s="28">
        <v>2772665</v>
      </c>
      <c r="E51" s="28">
        <f>+'[1]Programa I'!F51+'[1]Programa II'!F51+'[1]Programa III'!F51+'[1]Programa IV'!F51</f>
        <v>0</v>
      </c>
      <c r="F51" s="28">
        <f>+'[1]Total Programa'!C51</f>
        <v>17766.419999999998</v>
      </c>
    </row>
    <row r="52" spans="1:6" hidden="1" x14ac:dyDescent="0.25">
      <c r="B52" s="17" t="s">
        <v>91</v>
      </c>
      <c r="C52" s="22" t="s">
        <v>92</v>
      </c>
      <c r="D52" s="28">
        <v>200000</v>
      </c>
      <c r="E52" s="28">
        <f>+'[1]Programa I'!F52+'[1]Programa II'!F52+'[1]Programa III'!F52+'[1]Programa IV'!F52</f>
        <v>0</v>
      </c>
      <c r="F52" s="28">
        <f>+'[1]Total Programa'!C52</f>
        <v>0</v>
      </c>
    </row>
    <row r="53" spans="1:6" hidden="1" x14ac:dyDescent="0.25">
      <c r="B53" s="17" t="s">
        <v>93</v>
      </c>
      <c r="C53" s="22" t="s">
        <v>94</v>
      </c>
      <c r="D53" s="28">
        <v>0</v>
      </c>
      <c r="E53" s="28">
        <f>+'[1]Programa I'!F53+'[1]Programa II'!F53+'[1]Programa III'!F53+'[1]Programa IV'!F53</f>
        <v>0</v>
      </c>
      <c r="F53" s="28">
        <f>+'[1]Total Programa'!C53</f>
        <v>0</v>
      </c>
    </row>
    <row r="54" spans="1:6" hidden="1" x14ac:dyDescent="0.25">
      <c r="B54" s="17" t="s">
        <v>95</v>
      </c>
      <c r="C54" s="22" t="s">
        <v>96</v>
      </c>
      <c r="D54" s="28">
        <v>28997148</v>
      </c>
      <c r="E54" s="28">
        <f>+'[1]Programa I'!F54+'[1]Programa II'!F54+'[1]Programa III'!F54+'[1]Programa IV'!F54</f>
        <v>1931072.63</v>
      </c>
      <c r="F54" s="28">
        <f>+'[1]Total Programa'!C54</f>
        <v>21278955.169999998</v>
      </c>
    </row>
    <row r="55" spans="1:6" hidden="1" x14ac:dyDescent="0.25">
      <c r="B55" s="17" t="s">
        <v>97</v>
      </c>
      <c r="C55" s="29" t="s">
        <v>98</v>
      </c>
      <c r="D55" s="28">
        <v>172555320.09999999</v>
      </c>
      <c r="E55" s="28">
        <f>+'[1]Programa I'!F55+'[1]Programa II'!F55+'[1]Programa III'!F55+'[1]Programa IV'!F55</f>
        <v>21255091.879999999</v>
      </c>
      <c r="F55" s="28">
        <f>+'[1]Total Programa'!C55</f>
        <v>41320428.569999993</v>
      </c>
    </row>
    <row r="56" spans="1:6" s="5" customFormat="1" x14ac:dyDescent="0.25">
      <c r="A56" s="14"/>
      <c r="B56" s="17">
        <v>1.04</v>
      </c>
      <c r="C56" s="30" t="s">
        <v>99</v>
      </c>
      <c r="D56" s="76">
        <v>1041565695.02</v>
      </c>
      <c r="E56" s="76">
        <f t="shared" ref="E56:F56" si="11">SUM(E57:E70)-E66-E60</f>
        <v>22432097.939999998</v>
      </c>
      <c r="F56" s="76">
        <f t="shared" si="11"/>
        <v>338544147.33000004</v>
      </c>
    </row>
    <row r="57" spans="1:6" hidden="1" x14ac:dyDescent="0.25">
      <c r="B57" s="17" t="s">
        <v>100</v>
      </c>
      <c r="C57" s="30" t="s">
        <v>101</v>
      </c>
      <c r="D57" s="19">
        <v>50000</v>
      </c>
      <c r="E57" s="19">
        <f>+'[1]Programa I'!F57+'[1]Programa II'!F57+'[1]Programa III'!F57+'[1]Programa IV'!F57</f>
        <v>32100</v>
      </c>
      <c r="F57" s="19">
        <f>+'[1]Total Programa'!C57</f>
        <v>32100</v>
      </c>
    </row>
    <row r="58" spans="1:6" hidden="1" x14ac:dyDescent="0.25">
      <c r="B58" s="17" t="s">
        <v>102</v>
      </c>
      <c r="C58" s="22" t="s">
        <v>103</v>
      </c>
      <c r="D58" s="28">
        <v>72764745</v>
      </c>
      <c r="E58" s="28">
        <f>+'[1]Programa I'!F58+'[1]Programa II'!F58+'[1]Programa III'!F58+'[1]Programa IV'!F58</f>
        <v>1453065.7</v>
      </c>
      <c r="F58" s="28">
        <f>+'[1]Total Programa'!C58</f>
        <v>24209478.5</v>
      </c>
    </row>
    <row r="59" spans="1:6" hidden="1" x14ac:dyDescent="0.25">
      <c r="B59" s="17" t="s">
        <v>104</v>
      </c>
      <c r="C59" s="22" t="s">
        <v>105</v>
      </c>
      <c r="D59" s="28">
        <v>51815023</v>
      </c>
      <c r="E59" s="28">
        <f>+'[1]Programa I'!F59+'[1]Programa II'!F59+'[1]Programa III'!F59+'[1]Programa IV'!F59</f>
        <v>473251.91</v>
      </c>
      <c r="F59" s="28">
        <f>+'[1]Total Programa'!C59</f>
        <v>4715611.8800000008</v>
      </c>
    </row>
    <row r="60" spans="1:6" s="5" customFormat="1" hidden="1" x14ac:dyDescent="0.25">
      <c r="A60" s="1"/>
      <c r="B60" s="15" t="s">
        <v>106</v>
      </c>
      <c r="C60" s="31" t="s">
        <v>107</v>
      </c>
      <c r="D60" s="16">
        <v>547495659.93000007</v>
      </c>
      <c r="E60" s="16">
        <f t="shared" ref="E60:F60" si="12">SUM(E61:E64)</f>
        <v>6838687.6799999997</v>
      </c>
      <c r="F60" s="16">
        <f t="shared" si="12"/>
        <v>109452286.03</v>
      </c>
    </row>
    <row r="61" spans="1:6" hidden="1" x14ac:dyDescent="0.25">
      <c r="B61" s="17" t="s">
        <v>108</v>
      </c>
      <c r="C61" s="22" t="s">
        <v>109</v>
      </c>
      <c r="D61" s="28">
        <v>57573500</v>
      </c>
      <c r="E61" s="28">
        <f>+'[1]Programa I'!F61+'[1]Programa II'!F61+'[1]Programa III'!F61+'[1]Programa IV'!F61</f>
        <v>3333500</v>
      </c>
      <c r="F61" s="28">
        <f>+'[1]Total Programa'!C61</f>
        <v>35617600</v>
      </c>
    </row>
    <row r="62" spans="1:6" hidden="1" x14ac:dyDescent="0.25">
      <c r="B62" s="17" t="s">
        <v>110</v>
      </c>
      <c r="C62" s="22" t="s">
        <v>111</v>
      </c>
      <c r="D62" s="28">
        <v>7231000</v>
      </c>
      <c r="E62" s="28">
        <f>+'[1]Programa I'!F62+'[1]Programa II'!F62+'[1]Programa III'!F62+'[1]Programa IV'!F62</f>
        <v>237300</v>
      </c>
      <c r="F62" s="28">
        <f>+'[1]Total Programa'!C62</f>
        <v>2846488.36</v>
      </c>
    </row>
    <row r="63" spans="1:6" hidden="1" x14ac:dyDescent="0.25">
      <c r="B63" s="17" t="s">
        <v>112</v>
      </c>
      <c r="C63" s="22" t="s">
        <v>113</v>
      </c>
      <c r="D63" s="28">
        <v>13428431.059999999</v>
      </c>
      <c r="E63" s="28">
        <f>+'[1]Programa I'!F63+'[1]Programa II'!F63+'[1]Programa III'!F63+'[1]Programa IV'!F63</f>
        <v>420360</v>
      </c>
      <c r="F63" s="28">
        <f>+'[1]Total Programa'!C63</f>
        <v>9574285.7100000009</v>
      </c>
    </row>
    <row r="64" spans="1:6" hidden="1" x14ac:dyDescent="0.25">
      <c r="B64" s="17" t="s">
        <v>114</v>
      </c>
      <c r="C64" s="22" t="s">
        <v>115</v>
      </c>
      <c r="D64" s="28">
        <v>469262728.87</v>
      </c>
      <c r="E64" s="28">
        <f>+'[1]Programa I'!F64+'[1]Programa II'!F64+'[1]Programa III'!F64+'[1]Programa IV'!F64</f>
        <v>2847527.68</v>
      </c>
      <c r="F64" s="28">
        <f>+'[1]Total Programa'!C64</f>
        <v>61413911.960000001</v>
      </c>
    </row>
    <row r="65" spans="1:6" hidden="1" x14ac:dyDescent="0.25">
      <c r="B65" s="17" t="s">
        <v>116</v>
      </c>
      <c r="C65" s="22" t="s">
        <v>117</v>
      </c>
      <c r="D65" s="28">
        <v>96300354.460000008</v>
      </c>
      <c r="E65" s="28">
        <f>+'[1]Programa I'!F65+'[1]Programa II'!F65+'[1]Programa III'!F65+'[1]Programa IV'!F65</f>
        <v>256166.44</v>
      </c>
      <c r="F65" s="28">
        <f>+'[1]Total Programa'!C65</f>
        <v>57307500.079999998</v>
      </c>
    </row>
    <row r="66" spans="1:6" s="5" customFormat="1" hidden="1" x14ac:dyDescent="0.25">
      <c r="A66" s="1"/>
      <c r="B66" s="15" t="s">
        <v>118</v>
      </c>
      <c r="C66" s="31" t="s">
        <v>119</v>
      </c>
      <c r="D66" s="16">
        <v>121984740.8</v>
      </c>
      <c r="E66" s="16">
        <f t="shared" ref="E66:F66" si="13">SUM(E67:E69)</f>
        <v>8806701.209999999</v>
      </c>
      <c r="F66" s="16">
        <f t="shared" si="13"/>
        <v>96515842.820000008</v>
      </c>
    </row>
    <row r="67" spans="1:6" hidden="1" x14ac:dyDescent="0.25">
      <c r="B67" s="17" t="s">
        <v>120</v>
      </c>
      <c r="C67" s="22" t="s">
        <v>121</v>
      </c>
      <c r="D67" s="20">
        <v>30000000</v>
      </c>
      <c r="E67" s="20">
        <f>+'[1]Programa I'!F67+'[1]Programa II'!F67+'[1]Programa III'!F67+'[1]Programa IV'!F67</f>
        <v>2222325.25</v>
      </c>
      <c r="F67" s="20">
        <f>+'[1]Total Programa'!C67</f>
        <v>22223252.5</v>
      </c>
    </row>
    <row r="68" spans="1:6" hidden="1" x14ac:dyDescent="0.25">
      <c r="B68" s="17" t="s">
        <v>122</v>
      </c>
      <c r="C68" s="22" t="s">
        <v>123</v>
      </c>
      <c r="D68" s="20">
        <v>82000000</v>
      </c>
      <c r="E68" s="20">
        <f>+'[1]Programa I'!F68+'[1]Programa II'!F68+'[1]Programa III'!F68+'[1]Programa IV'!F68</f>
        <v>6508575.5599999996</v>
      </c>
      <c r="F68" s="20">
        <f>+'[1]Total Programa'!C68</f>
        <v>71837614.420000002</v>
      </c>
    </row>
    <row r="69" spans="1:6" hidden="1" x14ac:dyDescent="0.25">
      <c r="B69" s="17" t="s">
        <v>124</v>
      </c>
      <c r="C69" s="22" t="s">
        <v>119</v>
      </c>
      <c r="D69" s="20">
        <v>9984740.8000000007</v>
      </c>
      <c r="E69" s="20">
        <f>+'[1]Programa I'!F69+'[1]Programa II'!F69+'[1]Programa III'!F69+'[1]Programa IV'!F69</f>
        <v>75800.399999999994</v>
      </c>
      <c r="F69" s="20">
        <f>+'[1]Total Programa'!C69</f>
        <v>2454975.9</v>
      </c>
    </row>
    <row r="70" spans="1:6" hidden="1" x14ac:dyDescent="0.25">
      <c r="B70" s="17" t="s">
        <v>125</v>
      </c>
      <c r="C70" s="22" t="s">
        <v>126</v>
      </c>
      <c r="D70" s="20">
        <v>151155171.82999998</v>
      </c>
      <c r="E70" s="20">
        <f>+'[1]Programa I'!F70+'[1]Programa II'!F70+'[1]Programa III'!F70+'[1]Programa IV'!F70</f>
        <v>4572125</v>
      </c>
      <c r="F70" s="20">
        <f>+'[1]Total Programa'!C70</f>
        <v>46311328.020000003</v>
      </c>
    </row>
    <row r="71" spans="1:6" s="5" customFormat="1" x14ac:dyDescent="0.25">
      <c r="A71" s="14"/>
      <c r="B71" s="17">
        <v>1.05</v>
      </c>
      <c r="C71" s="30" t="s">
        <v>127</v>
      </c>
      <c r="D71" s="19">
        <v>34115303.026000001</v>
      </c>
      <c r="E71" s="19">
        <f t="shared" ref="E71:F71" si="14">SUM(E72:E75)</f>
        <v>629675</v>
      </c>
      <c r="F71" s="19">
        <f t="shared" si="14"/>
        <v>6150182.9900000002</v>
      </c>
    </row>
    <row r="72" spans="1:6" hidden="1" x14ac:dyDescent="0.25">
      <c r="B72" s="17" t="s">
        <v>128</v>
      </c>
      <c r="C72" s="22" t="s">
        <v>129</v>
      </c>
      <c r="D72" s="28">
        <v>5948395.5619999999</v>
      </c>
      <c r="E72" s="28">
        <f>+'[1]Programa I'!F72+'[1]Programa II'!F72+'[1]Programa III'!F72+'[1]Programa IV'!F72</f>
        <v>112625</v>
      </c>
      <c r="F72" s="28">
        <f>+'[1]Total Programa'!C72</f>
        <v>615835</v>
      </c>
    </row>
    <row r="73" spans="1:6" hidden="1" x14ac:dyDescent="0.25">
      <c r="B73" s="17" t="s">
        <v>130</v>
      </c>
      <c r="C73" s="22" t="s">
        <v>131</v>
      </c>
      <c r="D73" s="28">
        <v>15008387.214</v>
      </c>
      <c r="E73" s="28">
        <f>+'[1]Programa I'!F73+'[1]Programa II'!F73+'[1]Programa III'!F73+'[1]Programa IV'!F73</f>
        <v>517050</v>
      </c>
      <c r="F73" s="28">
        <f>+'[1]Total Programa'!C73</f>
        <v>5534347.9900000002</v>
      </c>
    </row>
    <row r="74" spans="1:6" hidden="1" x14ac:dyDescent="0.25">
      <c r="B74" s="17" t="s">
        <v>132</v>
      </c>
      <c r="C74" s="22" t="s">
        <v>133</v>
      </c>
      <c r="D74" s="28">
        <v>4020424</v>
      </c>
      <c r="E74" s="28">
        <f>+'[1]Programa I'!F74+'[1]Programa II'!F74+'[1]Programa III'!F74+'[1]Programa IV'!F74</f>
        <v>0</v>
      </c>
      <c r="F74" s="28">
        <f>+'[1]Total Programa'!C74</f>
        <v>0</v>
      </c>
    </row>
    <row r="75" spans="1:6" hidden="1" x14ac:dyDescent="0.25">
      <c r="B75" s="17" t="s">
        <v>134</v>
      </c>
      <c r="C75" s="22" t="s">
        <v>135</v>
      </c>
      <c r="D75" s="28">
        <v>9138096.25</v>
      </c>
      <c r="E75" s="28">
        <f>+'[1]Programa I'!F75+'[1]Programa II'!F75+'[1]Programa III'!F75+'[1]Programa IV'!F75</f>
        <v>0</v>
      </c>
      <c r="F75" s="28">
        <f>+'[1]Total Programa'!C75</f>
        <v>0</v>
      </c>
    </row>
    <row r="76" spans="1:6" s="5" customFormat="1" x14ac:dyDescent="0.25">
      <c r="A76" s="14"/>
      <c r="B76" s="17">
        <v>1.06</v>
      </c>
      <c r="C76" s="30" t="s">
        <v>136</v>
      </c>
      <c r="D76" s="19">
        <v>29000000</v>
      </c>
      <c r="E76" s="19">
        <f t="shared" ref="E76:F76" si="15">SUM(E77:E78)</f>
        <v>0</v>
      </c>
      <c r="F76" s="19">
        <f t="shared" si="15"/>
        <v>7681984</v>
      </c>
    </row>
    <row r="77" spans="1:6" hidden="1" x14ac:dyDescent="0.25">
      <c r="B77" s="17" t="s">
        <v>137</v>
      </c>
      <c r="C77" s="22" t="s">
        <v>138</v>
      </c>
      <c r="D77" s="28">
        <v>29000000</v>
      </c>
      <c r="E77" s="28">
        <f>+'[1]Programa I'!F77+'[1]Programa II'!F77+'[1]Programa III'!F77+'[1]Programa IV'!F77</f>
        <v>0</v>
      </c>
      <c r="F77" s="28">
        <f>+'[1]Total Programa'!C77</f>
        <v>7681984</v>
      </c>
    </row>
    <row r="78" spans="1:6" hidden="1" x14ac:dyDescent="0.25">
      <c r="B78" s="17" t="s">
        <v>139</v>
      </c>
      <c r="C78" s="22" t="s">
        <v>140</v>
      </c>
      <c r="D78" s="28">
        <v>0</v>
      </c>
      <c r="E78" s="28">
        <f>+'[1]Programa I'!F78+'[1]Programa II'!F78+'[1]Programa III'!F78+'[1]Programa IV'!F78</f>
        <v>0</v>
      </c>
      <c r="F78" s="28">
        <f>+'[1]Total Programa'!C78</f>
        <v>0</v>
      </c>
    </row>
    <row r="79" spans="1:6" s="5" customFormat="1" x14ac:dyDescent="0.25">
      <c r="A79" s="14"/>
      <c r="B79" s="17">
        <v>1.07</v>
      </c>
      <c r="C79" s="30" t="s">
        <v>141</v>
      </c>
      <c r="D79" s="19">
        <v>32562555.5</v>
      </c>
      <c r="E79" s="19">
        <f t="shared" ref="E79:F79" si="16">SUM(E80:E82)</f>
        <v>490220</v>
      </c>
      <c r="F79" s="19">
        <f t="shared" si="16"/>
        <v>4596505.99</v>
      </c>
    </row>
    <row r="80" spans="1:6" hidden="1" x14ac:dyDescent="0.25">
      <c r="B80" s="17" t="s">
        <v>142</v>
      </c>
      <c r="C80" s="22" t="s">
        <v>143</v>
      </c>
      <c r="D80" s="28">
        <v>29743105.5</v>
      </c>
      <c r="E80" s="28">
        <f>+'[1]Programa I'!F80+'[1]Programa II'!F80+'[1]Programa III'!F80+'[1]Programa IV'!F80</f>
        <v>490220</v>
      </c>
      <c r="F80" s="28">
        <f>+'[1]Total Programa'!C80</f>
        <v>4596505.99</v>
      </c>
    </row>
    <row r="81" spans="1:43" hidden="1" x14ac:dyDescent="0.25">
      <c r="B81" s="17" t="s">
        <v>144</v>
      </c>
      <c r="C81" s="22" t="s">
        <v>145</v>
      </c>
      <c r="D81" s="28">
        <v>0</v>
      </c>
      <c r="E81" s="28">
        <f>+'[1]Programa I'!F81+'[1]Programa II'!F81+'[1]Programa III'!F81+'[1]Programa IV'!F81</f>
        <v>0</v>
      </c>
      <c r="F81" s="28">
        <f>+'[1]Total Programa'!C81</f>
        <v>0</v>
      </c>
    </row>
    <row r="82" spans="1:43" hidden="1" x14ac:dyDescent="0.25">
      <c r="B82" s="17" t="s">
        <v>146</v>
      </c>
      <c r="C82" s="22" t="s">
        <v>147</v>
      </c>
      <c r="D82" s="28">
        <v>2819450</v>
      </c>
      <c r="E82" s="28">
        <f>+'[1]Programa I'!F82+'[1]Programa II'!F82+'[1]Programa III'!F82+'[1]Programa IV'!F82</f>
        <v>0</v>
      </c>
      <c r="F82" s="28">
        <f>+'[1]Total Programa'!C82</f>
        <v>0</v>
      </c>
    </row>
    <row r="83" spans="1:43" s="5" customFormat="1" x14ac:dyDescent="0.25">
      <c r="A83" s="14"/>
      <c r="B83" s="17">
        <v>1.08</v>
      </c>
      <c r="C83" s="30" t="s">
        <v>148</v>
      </c>
      <c r="D83" s="19">
        <v>368219052.77999997</v>
      </c>
      <c r="E83" s="19">
        <f t="shared" ref="E83:F83" si="17">SUM(E84:E91)</f>
        <v>5933880.0299999993</v>
      </c>
      <c r="F83" s="19">
        <f t="shared" si="17"/>
        <v>75087793.540000007</v>
      </c>
    </row>
    <row r="84" spans="1:43" hidden="1" x14ac:dyDescent="0.25">
      <c r="B84" s="17" t="s">
        <v>149</v>
      </c>
      <c r="C84" s="22" t="s">
        <v>150</v>
      </c>
      <c r="D84" s="28">
        <v>10026713.800000001</v>
      </c>
      <c r="E84" s="28">
        <f>+'[1]Programa I'!F84+'[1]Programa II'!F84+'[1]Programa III'!F84+'[1]Programa IV'!F84</f>
        <v>871630</v>
      </c>
      <c r="F84" s="28">
        <f>+'[1]Total Programa'!C84</f>
        <v>5569082.2400000002</v>
      </c>
    </row>
    <row r="85" spans="1:43" hidden="1" x14ac:dyDescent="0.25">
      <c r="B85" s="17" t="s">
        <v>151</v>
      </c>
      <c r="C85" s="22" t="s">
        <v>152</v>
      </c>
      <c r="D85" s="28">
        <v>0</v>
      </c>
      <c r="E85" s="28">
        <f>+'[1]Programa I'!F85+'[1]Programa II'!F85+'[1]Programa III'!F85+'[1]Programa IV'!F85</f>
        <v>0</v>
      </c>
      <c r="F85" s="28">
        <f>+'[1]Total Programa'!C85</f>
        <v>0</v>
      </c>
    </row>
    <row r="86" spans="1:43" hidden="1" x14ac:dyDescent="0.25">
      <c r="B86" s="17" t="s">
        <v>153</v>
      </c>
      <c r="C86" s="22" t="s">
        <v>154</v>
      </c>
      <c r="D86" s="28">
        <v>5222491.99</v>
      </c>
      <c r="E86" s="28">
        <f>+'[1]Programa I'!F86+'[1]Programa II'!F86+'[1]Programa III'!F86+'[1]Programa IV'!F86</f>
        <v>77912.479999999996</v>
      </c>
      <c r="F86" s="28">
        <f>+'[1]Total Programa'!C86</f>
        <v>1122371.1100000001</v>
      </c>
    </row>
    <row r="87" spans="1:43" hidden="1" x14ac:dyDescent="0.25">
      <c r="B87" s="17" t="s">
        <v>155</v>
      </c>
      <c r="C87" s="22" t="s">
        <v>156</v>
      </c>
      <c r="D87" s="28">
        <v>9000000</v>
      </c>
      <c r="E87" s="28">
        <f>+'[1]Programa I'!F87+'[1]Programa II'!F87+'[1]Programa III'!F87+'[1]Programa IV'!F87</f>
        <v>305100.01</v>
      </c>
      <c r="F87" s="28">
        <f>+'[1]Total Programa'!C87</f>
        <v>1444414.28</v>
      </c>
    </row>
    <row r="88" spans="1:43" hidden="1" x14ac:dyDescent="0.25">
      <c r="B88" s="17" t="s">
        <v>157</v>
      </c>
      <c r="C88" s="22" t="s">
        <v>158</v>
      </c>
      <c r="D88" s="28">
        <v>18089833.5</v>
      </c>
      <c r="E88" s="28">
        <f>+'[1]Programa I'!F88+'[1]Programa II'!F88+'[1]Programa III'!F88+'[1]Programa IV'!F88</f>
        <v>1413367.31</v>
      </c>
      <c r="F88" s="28">
        <f>+'[1]Total Programa'!C88</f>
        <v>9378895.2300000004</v>
      </c>
    </row>
    <row r="89" spans="1:43" hidden="1" x14ac:dyDescent="0.25">
      <c r="B89" s="17" t="s">
        <v>159</v>
      </c>
      <c r="C89" s="26" t="s">
        <v>160</v>
      </c>
      <c r="D89" s="28">
        <v>30000689.662699997</v>
      </c>
      <c r="E89" s="28">
        <f>+'[1]Programa I'!F89+'[1]Programa II'!F89+'[1]Programa III'!F89+'[1]Programa IV'!F89</f>
        <v>1970722.71</v>
      </c>
      <c r="F89" s="28">
        <f>+'[1]Total Programa'!C89</f>
        <v>20374152.880000003</v>
      </c>
    </row>
    <row r="90" spans="1:43" hidden="1" x14ac:dyDescent="0.25">
      <c r="B90" s="17" t="s">
        <v>161</v>
      </c>
      <c r="C90" s="26" t="s">
        <v>162</v>
      </c>
      <c r="D90" s="28">
        <v>295079323.82730001</v>
      </c>
      <c r="E90" s="28">
        <f>+'[1]Programa I'!F90+'[1]Programa II'!F90+'[1]Programa III'!F90+'[1]Programa IV'!F90</f>
        <v>1295147.52</v>
      </c>
      <c r="F90" s="28">
        <f>+'[1]Total Programa'!C90</f>
        <v>37198877.800000004</v>
      </c>
    </row>
    <row r="91" spans="1:43" hidden="1" x14ac:dyDescent="0.25">
      <c r="B91" s="17" t="s">
        <v>163</v>
      </c>
      <c r="C91" s="22" t="s">
        <v>164</v>
      </c>
      <c r="D91" s="28">
        <v>800000</v>
      </c>
      <c r="E91" s="28">
        <f>+'[1]Programa I'!F91+'[1]Programa II'!F91+'[1]Programa III'!F91+'[1]Programa IV'!F91</f>
        <v>0</v>
      </c>
      <c r="F91" s="28">
        <f>+'[1]Total Programa'!C91</f>
        <v>0</v>
      </c>
    </row>
    <row r="92" spans="1:43" s="5" customFormat="1" x14ac:dyDescent="0.25">
      <c r="A92" s="14"/>
      <c r="B92" s="17">
        <v>1.0900000000000001</v>
      </c>
      <c r="C92" s="30" t="s">
        <v>165</v>
      </c>
      <c r="D92" s="19">
        <v>33400000</v>
      </c>
      <c r="E92" s="19">
        <f t="shared" ref="E92:F92" si="18">SUM(E93:E94)</f>
        <v>0</v>
      </c>
      <c r="F92" s="19">
        <f t="shared" si="18"/>
        <v>12631210.18</v>
      </c>
    </row>
    <row r="93" spans="1:43" hidden="1" x14ac:dyDescent="0.25">
      <c r="B93" s="17" t="s">
        <v>166</v>
      </c>
      <c r="C93" s="22" t="s">
        <v>167</v>
      </c>
      <c r="D93" s="28">
        <v>23000000</v>
      </c>
      <c r="E93" s="28">
        <f>+'[1]Programa I'!F93+'[1]Programa II'!F93+'[1]Programa III'!F93+'[1]Programa IV'!F93</f>
        <v>0</v>
      </c>
      <c r="F93" s="28">
        <f>+'[1]Total Programa'!C93</f>
        <v>12631210.18</v>
      </c>
    </row>
    <row r="94" spans="1:43" hidden="1" x14ac:dyDescent="0.25">
      <c r="B94" s="17" t="s">
        <v>168</v>
      </c>
      <c r="C94" s="22" t="s">
        <v>169</v>
      </c>
      <c r="D94" s="28">
        <v>10400000</v>
      </c>
      <c r="E94" s="28">
        <f>+'[1]Programa I'!F94+'[1]Programa II'!F94+'[1]Programa III'!F94+'[1]Programa IV'!F94</f>
        <v>0</v>
      </c>
      <c r="F94" s="28">
        <f>+'[1]Total Programa'!C94</f>
        <v>0</v>
      </c>
    </row>
    <row r="95" spans="1:43" s="5" customFormat="1" x14ac:dyDescent="0.25">
      <c r="A95" s="14"/>
      <c r="B95" s="17">
        <v>1.99</v>
      </c>
      <c r="C95" s="30" t="s">
        <v>170</v>
      </c>
      <c r="D95" s="19">
        <v>17720000</v>
      </c>
      <c r="E95" s="19">
        <f t="shared" ref="E95:F95" si="19">SUM(E96:E97)</f>
        <v>6995.83</v>
      </c>
      <c r="F95" s="19">
        <f t="shared" si="19"/>
        <v>394589.58999999997</v>
      </c>
    </row>
    <row r="96" spans="1:43" s="5" customFormat="1" hidden="1" x14ac:dyDescent="0.25">
      <c r="B96" s="17" t="s">
        <v>171</v>
      </c>
      <c r="C96" s="22" t="s">
        <v>172</v>
      </c>
      <c r="D96" s="28">
        <v>16500000</v>
      </c>
      <c r="E96" s="28">
        <f>+'[1]Programa I'!F96+'[1]Programa II'!F96+'[1]Programa III'!F96+'[1]Programa IV'!F96</f>
        <v>0</v>
      </c>
      <c r="F96" s="28">
        <f>+'[1]Total Programa'!C96</f>
        <v>313291.74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s="5" customFormat="1" hidden="1" x14ac:dyDescent="0.25">
      <c r="B97" s="17" t="s">
        <v>173</v>
      </c>
      <c r="C97" s="22" t="s">
        <v>174</v>
      </c>
      <c r="D97" s="28">
        <v>1220000</v>
      </c>
      <c r="E97" s="28">
        <f>+'[1]Programa I'!F97+'[1]Programa II'!F97+'[1]Programa III'!F97+'[1]Programa IV'!F97</f>
        <v>6995.83</v>
      </c>
      <c r="F97" s="28">
        <f>+'[1]Total Programa'!C97</f>
        <v>81297.850000000006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s="5" customFormat="1" x14ac:dyDescent="0.25">
      <c r="A98" s="14"/>
      <c r="B98" s="10">
        <v>2</v>
      </c>
      <c r="C98" s="11" t="s">
        <v>175</v>
      </c>
      <c r="D98" s="12">
        <v>64807539.829999998</v>
      </c>
      <c r="E98" s="12">
        <f>+E99+E104+E106+E114+E117</f>
        <v>5297011.1199999992</v>
      </c>
      <c r="F98" s="12">
        <f>+F99+F104+F106+F114+F117</f>
        <v>22795381.439999998</v>
      </c>
    </row>
    <row r="99" spans="1:43" s="5" customFormat="1" x14ac:dyDescent="0.25">
      <c r="A99" s="14"/>
      <c r="B99" s="17">
        <v>2.0099999999999998</v>
      </c>
      <c r="C99" s="30" t="s">
        <v>176</v>
      </c>
      <c r="D99" s="19">
        <v>10050000</v>
      </c>
      <c r="E99" s="19">
        <f t="shared" ref="E99:F99" si="20">SUM(E100:E103)</f>
        <v>1152288.3899999999</v>
      </c>
      <c r="F99" s="19">
        <f t="shared" si="20"/>
        <v>6546062.4699999997</v>
      </c>
    </row>
    <row r="100" spans="1:43" hidden="1" x14ac:dyDescent="0.25">
      <c r="B100" s="17" t="s">
        <v>177</v>
      </c>
      <c r="C100" s="22" t="s">
        <v>178</v>
      </c>
      <c r="D100" s="28">
        <v>7000000</v>
      </c>
      <c r="E100" s="28">
        <f>+'[1]Programa I'!F100+'[1]Programa II'!F100+'[1]Programa III'!F100+'[1]Programa IV'!F100</f>
        <v>1146303.3899999999</v>
      </c>
      <c r="F100" s="28">
        <f>+'[1]Total Programa'!C100</f>
        <v>6022396.5399999991</v>
      </c>
    </row>
    <row r="101" spans="1:43" hidden="1" x14ac:dyDescent="0.25">
      <c r="B101" s="17" t="s">
        <v>179</v>
      </c>
      <c r="C101" s="22" t="s">
        <v>180</v>
      </c>
      <c r="D101" s="28">
        <v>800000</v>
      </c>
      <c r="E101" s="28">
        <f>+'[1]Programa I'!F101+'[1]Programa II'!F101+'[1]Programa III'!F101+'[1]Programa IV'!F101</f>
        <v>0</v>
      </c>
      <c r="F101" s="28">
        <f>+'[1]Total Programa'!C101</f>
        <v>6528.28</v>
      </c>
    </row>
    <row r="102" spans="1:43" hidden="1" x14ac:dyDescent="0.25">
      <c r="B102" s="17" t="s">
        <v>181</v>
      </c>
      <c r="C102" s="22" t="s">
        <v>182</v>
      </c>
      <c r="D102" s="28">
        <v>2050000</v>
      </c>
      <c r="E102" s="28">
        <f>+'[1]Programa I'!F102+'[1]Programa II'!F102+'[1]Programa III'!F102+'[1]Programa IV'!F102</f>
        <v>5985</v>
      </c>
      <c r="F102" s="28">
        <f>+'[1]Total Programa'!C102</f>
        <v>436298.99</v>
      </c>
    </row>
    <row r="103" spans="1:43" hidden="1" x14ac:dyDescent="0.25">
      <c r="B103" s="25" t="s">
        <v>183</v>
      </c>
      <c r="C103" s="22" t="s">
        <v>184</v>
      </c>
      <c r="D103" s="28">
        <v>200000</v>
      </c>
      <c r="E103" s="28">
        <f>+'[1]Programa I'!F103+'[1]Programa II'!F103+'[1]Programa III'!F103+'[1]Programa IV'!F103</f>
        <v>0</v>
      </c>
      <c r="F103" s="28">
        <f>+'[1]Total Programa'!C103</f>
        <v>80838.66</v>
      </c>
    </row>
    <row r="104" spans="1:43" s="5" customFormat="1" x14ac:dyDescent="0.25">
      <c r="A104" s="14"/>
      <c r="B104" s="17">
        <v>2.02</v>
      </c>
      <c r="C104" s="30" t="s">
        <v>185</v>
      </c>
      <c r="D104" s="19">
        <v>0</v>
      </c>
      <c r="E104" s="19">
        <f t="shared" ref="E104:F104" si="21">+E105</f>
        <v>0</v>
      </c>
      <c r="F104" s="19">
        <f t="shared" si="21"/>
        <v>0</v>
      </c>
    </row>
    <row r="105" spans="1:43" hidden="1" x14ac:dyDescent="0.25">
      <c r="B105" s="17" t="s">
        <v>186</v>
      </c>
      <c r="C105" s="29" t="s">
        <v>187</v>
      </c>
      <c r="D105" s="28">
        <v>0</v>
      </c>
      <c r="E105" s="28">
        <f>+'[1]Programa I'!F105+'[1]Programa II'!F105+'[1]Programa III'!F105+'[1]Programa IV'!F105</f>
        <v>0</v>
      </c>
      <c r="F105" s="28">
        <f>+'[1]Total Programa'!C105</f>
        <v>0</v>
      </c>
    </row>
    <row r="106" spans="1:43" s="5" customFormat="1" x14ac:dyDescent="0.25">
      <c r="A106" s="14"/>
      <c r="B106" s="17">
        <v>2.0299999999999998</v>
      </c>
      <c r="C106" s="30" t="s">
        <v>188</v>
      </c>
      <c r="D106" s="19">
        <v>12620000</v>
      </c>
      <c r="E106" s="19">
        <f t="shared" ref="E106:F106" si="22">SUM(E107:E113)</f>
        <v>772883.14999999991</v>
      </c>
      <c r="F106" s="19">
        <f t="shared" si="22"/>
        <v>2842819.44</v>
      </c>
    </row>
    <row r="107" spans="1:43" hidden="1" x14ac:dyDescent="0.25">
      <c r="B107" s="17" t="s">
        <v>189</v>
      </c>
      <c r="C107" s="22" t="s">
        <v>190</v>
      </c>
      <c r="D107" s="28">
        <v>1000000</v>
      </c>
      <c r="E107" s="28">
        <f>+'[1]Programa I'!F107+'[1]Programa II'!F107+'[1]Programa III'!F107+'[1]Programa IV'!F107</f>
        <v>378017.49</v>
      </c>
      <c r="F107" s="28">
        <f>+'[1]Total Programa'!C107</f>
        <v>460289.89</v>
      </c>
    </row>
    <row r="108" spans="1:43" hidden="1" x14ac:dyDescent="0.25">
      <c r="B108" s="17" t="s">
        <v>191</v>
      </c>
      <c r="C108" s="22" t="s">
        <v>192</v>
      </c>
      <c r="D108" s="28">
        <v>1000000</v>
      </c>
      <c r="E108" s="28">
        <f>+'[1]Programa I'!F108+'[1]Programa II'!F108+'[1]Programa III'!F108+'[1]Programa IV'!F108</f>
        <v>20215</v>
      </c>
      <c r="F108" s="28">
        <f>+'[1]Total Programa'!C108</f>
        <v>107759.85</v>
      </c>
    </row>
    <row r="109" spans="1:43" hidden="1" x14ac:dyDescent="0.25">
      <c r="B109" s="17" t="s">
        <v>193</v>
      </c>
      <c r="C109" s="22" t="s">
        <v>194</v>
      </c>
      <c r="D109" s="28">
        <v>1000000</v>
      </c>
      <c r="E109" s="28">
        <f>+'[1]Programa I'!F109+'[1]Programa II'!F109+'[1]Programa III'!F109+'[1]Programa IV'!F109</f>
        <v>0</v>
      </c>
      <c r="F109" s="28">
        <f>+'[1]Total Programa'!C109</f>
        <v>23995</v>
      </c>
    </row>
    <row r="110" spans="1:43" hidden="1" x14ac:dyDescent="0.25">
      <c r="B110" s="17" t="s">
        <v>195</v>
      </c>
      <c r="C110" s="22" t="s">
        <v>196</v>
      </c>
      <c r="D110" s="28">
        <v>7620000</v>
      </c>
      <c r="E110" s="28">
        <f>+'[1]Programa I'!F110+'[1]Programa II'!F110+'[1]Programa III'!F110+'[1]Programa IV'!F110</f>
        <v>339501.7</v>
      </c>
      <c r="F110" s="28">
        <f>+'[1]Total Programa'!C110</f>
        <v>2015775.55</v>
      </c>
    </row>
    <row r="111" spans="1:43" hidden="1" x14ac:dyDescent="0.25">
      <c r="B111" s="17" t="s">
        <v>197</v>
      </c>
      <c r="C111" s="22" t="s">
        <v>198</v>
      </c>
      <c r="D111" s="28">
        <v>1000000</v>
      </c>
      <c r="E111" s="28">
        <f>+'[1]Programa I'!F111+'[1]Programa II'!F111+'[1]Programa III'!F111+'[1]Programa IV'!F111</f>
        <v>0</v>
      </c>
      <c r="F111" s="28">
        <f>+'[1]Total Programa'!C111</f>
        <v>0</v>
      </c>
    </row>
    <row r="112" spans="1:43" hidden="1" x14ac:dyDescent="0.25">
      <c r="B112" s="17" t="s">
        <v>199</v>
      </c>
      <c r="C112" s="22" t="s">
        <v>200</v>
      </c>
      <c r="D112" s="28">
        <v>500000</v>
      </c>
      <c r="E112" s="28">
        <f>+'[1]Programa I'!F112+'[1]Programa II'!F112+'[1]Programa III'!F112+'[1]Programa IV'!F112</f>
        <v>35148.959999999999</v>
      </c>
      <c r="F112" s="28">
        <f>+'[1]Total Programa'!C112</f>
        <v>168710.65</v>
      </c>
    </row>
    <row r="113" spans="1:6" hidden="1" x14ac:dyDescent="0.25">
      <c r="B113" s="17" t="s">
        <v>201</v>
      </c>
      <c r="C113" s="22" t="s">
        <v>202</v>
      </c>
      <c r="D113" s="28">
        <v>500000</v>
      </c>
      <c r="E113" s="28">
        <f>+'[1]Programa I'!F113+'[1]Programa II'!F113+'[1]Programa III'!F113+'[1]Programa IV'!F113</f>
        <v>0</v>
      </c>
      <c r="F113" s="28">
        <f>+'[1]Total Programa'!C113</f>
        <v>66288.5</v>
      </c>
    </row>
    <row r="114" spans="1:6" s="5" customFormat="1" x14ac:dyDescent="0.25">
      <c r="A114" s="14"/>
      <c r="B114" s="17">
        <v>2.04</v>
      </c>
      <c r="C114" s="30" t="s">
        <v>203</v>
      </c>
      <c r="D114" s="19">
        <v>13400784.800000001</v>
      </c>
      <c r="E114" s="19">
        <f t="shared" ref="E114:F114" si="23">SUM(E115:E116)</f>
        <v>236944.06</v>
      </c>
      <c r="F114" s="19">
        <f t="shared" si="23"/>
        <v>1786402.43</v>
      </c>
    </row>
    <row r="115" spans="1:6" hidden="1" x14ac:dyDescent="0.25">
      <c r="B115" s="17" t="s">
        <v>204</v>
      </c>
      <c r="C115" s="22" t="s">
        <v>205</v>
      </c>
      <c r="D115" s="28">
        <v>3280000</v>
      </c>
      <c r="E115" s="28">
        <f>+'[1]Programa I'!F115+'[1]Programa II'!F115+'[1]Programa III'!F115+'[1]Programa IV'!F115</f>
        <v>19764.060000000001</v>
      </c>
      <c r="F115" s="28">
        <f>+'[1]Total Programa'!C115</f>
        <v>96169.54</v>
      </c>
    </row>
    <row r="116" spans="1:6" hidden="1" x14ac:dyDescent="0.25">
      <c r="B116" s="17" t="s">
        <v>206</v>
      </c>
      <c r="C116" s="22" t="s">
        <v>207</v>
      </c>
      <c r="D116" s="28">
        <v>10120784.800000001</v>
      </c>
      <c r="E116" s="28">
        <f>+'[1]Programa I'!F116+'[1]Programa II'!F116+'[1]Programa III'!F116+'[1]Programa IV'!F116</f>
        <v>217180</v>
      </c>
      <c r="F116" s="28">
        <f>+'[1]Total Programa'!C116</f>
        <v>1690232.89</v>
      </c>
    </row>
    <row r="117" spans="1:6" s="5" customFormat="1" x14ac:dyDescent="0.25">
      <c r="A117" s="14"/>
      <c r="B117" s="17">
        <v>2.99</v>
      </c>
      <c r="C117" s="30" t="s">
        <v>208</v>
      </c>
      <c r="D117" s="19">
        <v>28736755.030000001</v>
      </c>
      <c r="E117" s="19">
        <f t="shared" ref="E117:F117" si="24">SUM(E118:E125)</f>
        <v>3134895.5199999996</v>
      </c>
      <c r="F117" s="19">
        <f t="shared" si="24"/>
        <v>11620097.1</v>
      </c>
    </row>
    <row r="118" spans="1:6" hidden="1" x14ac:dyDescent="0.25">
      <c r="B118" s="17" t="s">
        <v>209</v>
      </c>
      <c r="C118" s="22" t="s">
        <v>210</v>
      </c>
      <c r="D118" s="28">
        <v>7900074.6299999999</v>
      </c>
      <c r="E118" s="28">
        <f>+'[1]Programa I'!F118+'[1]Programa II'!F118+'[1]Programa III'!F118+'[1]Programa IV'!F118</f>
        <v>1928941.9799999997</v>
      </c>
      <c r="F118" s="28">
        <f>+'[1]Total Programa'!C118</f>
        <v>2335735.35</v>
      </c>
    </row>
    <row r="119" spans="1:6" hidden="1" x14ac:dyDescent="0.25">
      <c r="B119" s="17" t="s">
        <v>211</v>
      </c>
      <c r="C119" s="22" t="s">
        <v>212</v>
      </c>
      <c r="D119" s="28">
        <v>350000</v>
      </c>
      <c r="E119" s="28">
        <f>+'[1]Programa I'!F119+'[1]Programa II'!F119+'[1]Programa III'!F119+'[1]Programa IV'!F119</f>
        <v>0</v>
      </c>
      <c r="F119" s="28">
        <f>+'[1]Total Programa'!C119</f>
        <v>27100</v>
      </c>
    </row>
    <row r="120" spans="1:6" hidden="1" x14ac:dyDescent="0.25">
      <c r="B120" s="17" t="s">
        <v>213</v>
      </c>
      <c r="C120" s="22" t="s">
        <v>214</v>
      </c>
      <c r="D120" s="28">
        <v>11171950</v>
      </c>
      <c r="E120" s="28">
        <f>+'[1]Programa I'!F120+'[1]Programa II'!F120+'[1]Programa III'!F120+'[1]Programa IV'!F120</f>
        <v>498251.25</v>
      </c>
      <c r="F120" s="28">
        <f>+'[1]Total Programa'!C120</f>
        <v>5440819.6799999997</v>
      </c>
    </row>
    <row r="121" spans="1:6" hidden="1" x14ac:dyDescent="0.25">
      <c r="B121" s="17" t="s">
        <v>215</v>
      </c>
      <c r="C121" s="22" t="s">
        <v>216</v>
      </c>
      <c r="D121" s="28">
        <v>1556000</v>
      </c>
      <c r="E121" s="28">
        <f>+'[1]Programa I'!F121+'[1]Programa II'!F121+'[1]Programa III'!F121+'[1]Programa IV'!F121</f>
        <v>22339.89</v>
      </c>
      <c r="F121" s="28">
        <f>+'[1]Total Programa'!C121</f>
        <v>126316.01</v>
      </c>
    </row>
    <row r="122" spans="1:6" hidden="1" x14ac:dyDescent="0.25">
      <c r="B122" s="17" t="s">
        <v>217</v>
      </c>
      <c r="C122" s="22" t="s">
        <v>218</v>
      </c>
      <c r="D122" s="28">
        <v>5498730.4000000004</v>
      </c>
      <c r="E122" s="28">
        <f>+'[1]Programa I'!F122+'[1]Programa II'!F122+'[1]Programa III'!F122+'[1]Programa IV'!F122</f>
        <v>683171.44000000006</v>
      </c>
      <c r="F122" s="28">
        <f>+'[1]Total Programa'!C122</f>
        <v>3642445.1</v>
      </c>
    </row>
    <row r="123" spans="1:6" hidden="1" x14ac:dyDescent="0.25">
      <c r="B123" s="17" t="s">
        <v>219</v>
      </c>
      <c r="C123" s="22" t="s">
        <v>220</v>
      </c>
      <c r="D123" s="28">
        <v>575000</v>
      </c>
      <c r="E123" s="28">
        <f>+'[1]Programa I'!F123+'[1]Programa II'!F123+'[1]Programa III'!F123+'[1]Programa IV'!F123</f>
        <v>0</v>
      </c>
      <c r="F123" s="28">
        <f>+'[1]Total Programa'!C123</f>
        <v>43450</v>
      </c>
    </row>
    <row r="124" spans="1:6" hidden="1" x14ac:dyDescent="0.25">
      <c r="B124" s="17" t="s">
        <v>221</v>
      </c>
      <c r="C124" s="22" t="s">
        <v>222</v>
      </c>
      <c r="D124" s="28">
        <v>0</v>
      </c>
      <c r="E124" s="28">
        <f>+'[1]Programa I'!F124+'[1]Programa II'!F124+'[1]Programa III'!F124+'[1]Programa IV'!F124</f>
        <v>0</v>
      </c>
      <c r="F124" s="28">
        <f>+'[1]Total Programa'!C124</f>
        <v>0</v>
      </c>
    </row>
    <row r="125" spans="1:6" hidden="1" x14ac:dyDescent="0.25">
      <c r="B125" s="17" t="s">
        <v>223</v>
      </c>
      <c r="C125" s="22" t="s">
        <v>224</v>
      </c>
      <c r="D125" s="28">
        <v>1685000</v>
      </c>
      <c r="E125" s="28">
        <f>+'[1]Programa I'!F125+'[1]Programa II'!F125+'[1]Programa III'!F125+'[1]Programa IV'!F125</f>
        <v>2190.96</v>
      </c>
      <c r="F125" s="28">
        <f>+'[1]Total Programa'!C125</f>
        <v>4230.96</v>
      </c>
    </row>
    <row r="126" spans="1:6" s="5" customFormat="1" x14ac:dyDescent="0.25">
      <c r="A126" s="14"/>
      <c r="B126" s="10">
        <v>3</v>
      </c>
      <c r="C126" s="11" t="s">
        <v>225</v>
      </c>
      <c r="D126" s="12">
        <v>2417445603.1999998</v>
      </c>
      <c r="E126" s="12">
        <f t="shared" ref="E126:F126" si="25">+E127+E130+E138+E141</f>
        <v>218099695</v>
      </c>
      <c r="F126" s="12">
        <f t="shared" si="25"/>
        <v>1895942906.6900001</v>
      </c>
    </row>
    <row r="127" spans="1:6" s="5" customFormat="1" x14ac:dyDescent="0.25">
      <c r="A127" s="14"/>
      <c r="B127" s="17">
        <v>3.01</v>
      </c>
      <c r="C127" s="30" t="s">
        <v>226</v>
      </c>
      <c r="D127" s="19">
        <v>2417445603.1999998</v>
      </c>
      <c r="E127" s="19">
        <f t="shared" ref="E127:F127" si="26">SUM(E128:E129)</f>
        <v>218099695</v>
      </c>
      <c r="F127" s="19">
        <f t="shared" si="26"/>
        <v>1895942906.6900001</v>
      </c>
    </row>
    <row r="128" spans="1:6" hidden="1" x14ac:dyDescent="0.25">
      <c r="B128" s="17" t="s">
        <v>227</v>
      </c>
      <c r="C128" s="22" t="s">
        <v>228</v>
      </c>
      <c r="D128" s="28">
        <v>1216461563.2</v>
      </c>
      <c r="E128" s="28">
        <f>+'[1]Programa I'!F128+'[1]Programa II'!F128+'[1]Programa III'!F128+'[1]Programa IV'!F128</f>
        <v>53797675</v>
      </c>
      <c r="F128" s="28">
        <f>+'[1]Total Programa'!C128</f>
        <v>868588866.69000006</v>
      </c>
    </row>
    <row r="129" spans="2:6" hidden="1" x14ac:dyDescent="0.25">
      <c r="B129" s="17" t="s">
        <v>229</v>
      </c>
      <c r="C129" s="22" t="s">
        <v>230</v>
      </c>
      <c r="D129" s="28">
        <v>1200984040</v>
      </c>
      <c r="E129" s="28">
        <f>+'[1]Programa I'!F129+'[1]Programa II'!F129+'[1]Programa III'!F129+'[1]Programa IV'!F129</f>
        <v>164302020</v>
      </c>
      <c r="F129" s="28">
        <f>+'[1]Total Programa'!C129</f>
        <v>1027354040</v>
      </c>
    </row>
    <row r="130" spans="2:6" s="5" customFormat="1" hidden="1" x14ac:dyDescent="0.25">
      <c r="B130" s="15">
        <v>3.02</v>
      </c>
      <c r="C130" s="21" t="s">
        <v>231</v>
      </c>
      <c r="D130" s="16">
        <v>0</v>
      </c>
      <c r="E130" s="16">
        <f t="shared" ref="E130:F130" si="27">SUM(E131:E137)</f>
        <v>0</v>
      </c>
      <c r="F130" s="16">
        <f t="shared" si="27"/>
        <v>0</v>
      </c>
    </row>
    <row r="131" spans="2:6" hidden="1" x14ac:dyDescent="0.25">
      <c r="B131" s="17" t="s">
        <v>232</v>
      </c>
      <c r="C131" s="22" t="s">
        <v>233</v>
      </c>
      <c r="D131" s="28">
        <v>0</v>
      </c>
      <c r="E131" s="28">
        <f>+'[1]Programa I'!F131+'[1]Programa II'!F131+'[1]Programa III'!F131+'[1]Programa IV'!F131</f>
        <v>0</v>
      </c>
      <c r="F131" s="28">
        <f>+'[1]Total Programa'!C131</f>
        <v>0</v>
      </c>
    </row>
    <row r="132" spans="2:6" hidden="1" x14ac:dyDescent="0.25">
      <c r="B132" s="17" t="s">
        <v>234</v>
      </c>
      <c r="C132" s="22" t="s">
        <v>235</v>
      </c>
      <c r="D132" s="28">
        <v>0</v>
      </c>
      <c r="E132" s="28">
        <f>+'[1]Programa I'!F132+'[1]Programa II'!F132+'[1]Programa III'!F132+'[1]Programa IV'!F132</f>
        <v>0</v>
      </c>
      <c r="F132" s="28">
        <f>+'[1]Total Programa'!C132</f>
        <v>0</v>
      </c>
    </row>
    <row r="133" spans="2:6" hidden="1" x14ac:dyDescent="0.25">
      <c r="B133" s="17" t="s">
        <v>236</v>
      </c>
      <c r="C133" s="22" t="s">
        <v>237</v>
      </c>
      <c r="D133" s="28">
        <v>0</v>
      </c>
      <c r="E133" s="28">
        <f>+'[1]Programa I'!F133+'[1]Programa II'!F133+'[1]Programa III'!F133+'[1]Programa IV'!F133</f>
        <v>0</v>
      </c>
      <c r="F133" s="28">
        <f>+'[1]Total Programa'!C133</f>
        <v>0</v>
      </c>
    </row>
    <row r="134" spans="2:6" hidden="1" x14ac:dyDescent="0.25">
      <c r="B134" s="17" t="s">
        <v>238</v>
      </c>
      <c r="C134" s="22" t="s">
        <v>239</v>
      </c>
      <c r="D134" s="28">
        <v>0</v>
      </c>
      <c r="E134" s="28">
        <f>+'[1]Programa I'!F134+'[1]Programa II'!F134+'[1]Programa III'!F134+'[1]Programa IV'!F134</f>
        <v>0</v>
      </c>
      <c r="F134" s="28">
        <f>+'[1]Total Programa'!C134</f>
        <v>0</v>
      </c>
    </row>
    <row r="135" spans="2:6" hidden="1" x14ac:dyDescent="0.25">
      <c r="B135" s="17" t="s">
        <v>240</v>
      </c>
      <c r="C135" s="22" t="s">
        <v>241</v>
      </c>
      <c r="D135" s="28">
        <v>0</v>
      </c>
      <c r="E135" s="28">
        <f>+'[1]Programa I'!F135+'[1]Programa II'!F135+'[1]Programa III'!F135+'[1]Programa IV'!F135</f>
        <v>0</v>
      </c>
      <c r="F135" s="28">
        <f>+'[1]Total Programa'!C135</f>
        <v>0</v>
      </c>
    </row>
    <row r="136" spans="2:6" hidden="1" x14ac:dyDescent="0.25">
      <c r="B136" s="17" t="s">
        <v>242</v>
      </c>
      <c r="C136" s="22" t="s">
        <v>243</v>
      </c>
      <c r="D136" s="28">
        <v>0</v>
      </c>
      <c r="E136" s="28">
        <f>+'[1]Programa I'!F136+'[1]Programa II'!F136+'[1]Programa III'!F136+'[1]Programa IV'!F136</f>
        <v>0</v>
      </c>
      <c r="F136" s="28">
        <f>+'[1]Total Programa'!C136</f>
        <v>0</v>
      </c>
    </row>
    <row r="137" spans="2:6" hidden="1" x14ac:dyDescent="0.25">
      <c r="B137" s="17" t="s">
        <v>244</v>
      </c>
      <c r="C137" s="22" t="s">
        <v>245</v>
      </c>
      <c r="D137" s="28">
        <v>0</v>
      </c>
      <c r="E137" s="28">
        <f>+'[1]Programa I'!F137+'[1]Programa II'!F137+'[1]Programa III'!F137+'[1]Programa IV'!F137</f>
        <v>0</v>
      </c>
      <c r="F137" s="28">
        <f>+'[1]Total Programa'!C137</f>
        <v>0</v>
      </c>
    </row>
    <row r="138" spans="2:6" s="5" customFormat="1" hidden="1" x14ac:dyDescent="0.25">
      <c r="B138" s="15">
        <v>3.03</v>
      </c>
      <c r="C138" s="21" t="s">
        <v>246</v>
      </c>
      <c r="D138" s="16">
        <v>0</v>
      </c>
      <c r="E138" s="16">
        <f t="shared" ref="E138:F138" si="28">SUM(E139:E140)</f>
        <v>0</v>
      </c>
      <c r="F138" s="16">
        <f t="shared" si="28"/>
        <v>0</v>
      </c>
    </row>
    <row r="139" spans="2:6" hidden="1" x14ac:dyDescent="0.25">
      <c r="B139" s="17" t="s">
        <v>247</v>
      </c>
      <c r="C139" s="22" t="s">
        <v>248</v>
      </c>
      <c r="D139" s="28">
        <v>0</v>
      </c>
      <c r="E139" s="28">
        <f>+'[1]Programa I'!F139+'[1]Programa II'!F139+'[1]Programa III'!F139+'[1]Programa IV'!F139</f>
        <v>0</v>
      </c>
      <c r="F139" s="28">
        <f>+'[1]Total Programa'!C139</f>
        <v>0</v>
      </c>
    </row>
    <row r="140" spans="2:6" hidden="1" x14ac:dyDescent="0.25">
      <c r="B140" s="17" t="s">
        <v>249</v>
      </c>
      <c r="C140" s="22" t="s">
        <v>250</v>
      </c>
      <c r="D140" s="28">
        <v>0</v>
      </c>
      <c r="E140" s="28">
        <f>+'[1]Programa I'!F140+'[1]Programa II'!F140+'[1]Programa III'!F140+'[1]Programa IV'!F140</f>
        <v>0</v>
      </c>
      <c r="F140" s="28">
        <f>+'[1]Total Programa'!C140</f>
        <v>0</v>
      </c>
    </row>
    <row r="141" spans="2:6" s="5" customFormat="1" hidden="1" x14ac:dyDescent="0.25">
      <c r="B141" s="15">
        <v>3.04</v>
      </c>
      <c r="C141" s="21" t="s">
        <v>251</v>
      </c>
      <c r="D141" s="16">
        <v>0</v>
      </c>
      <c r="E141" s="16">
        <f t="shared" ref="E141:F141" si="29">SUM(E142:E147)</f>
        <v>0</v>
      </c>
      <c r="F141" s="16">
        <f t="shared" si="29"/>
        <v>0</v>
      </c>
    </row>
    <row r="142" spans="2:6" hidden="1" x14ac:dyDescent="0.25">
      <c r="B142" s="17" t="s">
        <v>252</v>
      </c>
      <c r="C142" s="22" t="s">
        <v>253</v>
      </c>
      <c r="D142" s="28">
        <v>0</v>
      </c>
      <c r="E142" s="28">
        <f>+'[1]Programa I'!F142+'[1]Programa II'!F142+'[1]Programa III'!F142+'[1]Programa IV'!F142</f>
        <v>0</v>
      </c>
      <c r="F142" s="28">
        <f>+'[1]Total Programa'!C142</f>
        <v>0</v>
      </c>
    </row>
    <row r="143" spans="2:6" hidden="1" x14ac:dyDescent="0.25">
      <c r="B143" s="17" t="s">
        <v>254</v>
      </c>
      <c r="C143" s="22" t="s">
        <v>255</v>
      </c>
      <c r="D143" s="28">
        <v>0</v>
      </c>
      <c r="E143" s="28">
        <f>+'[1]Programa I'!F143+'[1]Programa II'!F143+'[1]Programa III'!F143+'[1]Programa IV'!F143</f>
        <v>0</v>
      </c>
      <c r="F143" s="28">
        <f>+'[1]Total Programa'!C143</f>
        <v>0</v>
      </c>
    </row>
    <row r="144" spans="2:6" hidden="1" x14ac:dyDescent="0.25">
      <c r="B144" s="25" t="s">
        <v>256</v>
      </c>
      <c r="C144" s="26" t="s">
        <v>257</v>
      </c>
      <c r="D144" s="28">
        <v>0</v>
      </c>
      <c r="E144" s="28">
        <f>+'[1]Programa I'!F144+'[1]Programa II'!F144+'[1]Programa III'!F144+'[1]Programa IV'!F144</f>
        <v>0</v>
      </c>
      <c r="F144" s="28">
        <f>+'[1]Total Programa'!C144</f>
        <v>0</v>
      </c>
    </row>
    <row r="145" spans="1:43" hidden="1" x14ac:dyDescent="0.25">
      <c r="B145" s="25" t="s">
        <v>258</v>
      </c>
      <c r="C145" s="26" t="s">
        <v>259</v>
      </c>
      <c r="D145" s="28">
        <v>0</v>
      </c>
      <c r="E145" s="28">
        <f>+'[1]Programa I'!F145+'[1]Programa II'!F145+'[1]Programa III'!F145+'[1]Programa IV'!F145</f>
        <v>0</v>
      </c>
      <c r="F145" s="28">
        <f>+'[1]Total Programa'!C145</f>
        <v>0</v>
      </c>
    </row>
    <row r="146" spans="1:43" hidden="1" x14ac:dyDescent="0.25">
      <c r="B146" s="25" t="s">
        <v>260</v>
      </c>
      <c r="C146" s="26" t="s">
        <v>261</v>
      </c>
      <c r="D146" s="28">
        <v>0</v>
      </c>
      <c r="E146" s="28">
        <f>+'[1]Programa I'!F146+'[1]Programa II'!F146+'[1]Programa III'!F146+'[1]Programa IV'!F146</f>
        <v>0</v>
      </c>
      <c r="F146" s="28">
        <f>+'[1]Total Programa'!C146</f>
        <v>0</v>
      </c>
    </row>
    <row r="147" spans="1:43" hidden="1" x14ac:dyDescent="0.25">
      <c r="B147" s="25" t="s">
        <v>262</v>
      </c>
      <c r="C147" s="26" t="s">
        <v>263</v>
      </c>
      <c r="D147" s="28">
        <v>0</v>
      </c>
      <c r="E147" s="28">
        <f>+'[1]Programa I'!F147+'[1]Programa II'!F147+'[1]Programa III'!F147+'[1]Programa IV'!F147</f>
        <v>0</v>
      </c>
      <c r="F147" s="28">
        <f>+'[1]Total Programa'!C147</f>
        <v>0</v>
      </c>
    </row>
    <row r="148" spans="1:43" s="5" customFormat="1" x14ac:dyDescent="0.25">
      <c r="A148" s="14"/>
      <c r="B148" s="10">
        <v>5</v>
      </c>
      <c r="C148" s="11" t="s">
        <v>264</v>
      </c>
      <c r="D148" s="12">
        <v>2168392955.7005997</v>
      </c>
      <c r="E148" s="12">
        <f t="shared" ref="E148:F148" si="30">+E149+E158+E160</f>
        <v>39265087.449999996</v>
      </c>
      <c r="F148" s="12">
        <f t="shared" si="30"/>
        <v>268931106.50999999</v>
      </c>
    </row>
    <row r="149" spans="1:43" x14ac:dyDescent="0.25">
      <c r="A149" s="14"/>
      <c r="B149" s="17">
        <v>5.01</v>
      </c>
      <c r="C149" s="30" t="s">
        <v>265</v>
      </c>
      <c r="D149" s="19">
        <v>277103206.5</v>
      </c>
      <c r="E149" s="19">
        <f t="shared" ref="E149:F149" si="31">SUM(E150:E157)</f>
        <v>39265087.449999996</v>
      </c>
      <c r="F149" s="19">
        <f t="shared" si="31"/>
        <v>176374146.03999999</v>
      </c>
    </row>
    <row r="150" spans="1:43" hidden="1" x14ac:dyDescent="0.25">
      <c r="B150" s="17" t="s">
        <v>266</v>
      </c>
      <c r="C150" s="30" t="s">
        <v>267</v>
      </c>
      <c r="D150" s="28">
        <v>0</v>
      </c>
      <c r="E150" s="28">
        <f>+'[1]Programa I'!F150+'[1]Programa II'!F150+'[1]Programa III'!F150+'[1]Programa IV'!F150</f>
        <v>0</v>
      </c>
      <c r="F150" s="28">
        <f>+'[1]Total Programa'!C150</f>
        <v>0</v>
      </c>
    </row>
    <row r="151" spans="1:43" hidden="1" x14ac:dyDescent="0.25">
      <c r="B151" s="25" t="s">
        <v>268</v>
      </c>
      <c r="C151" s="30" t="s">
        <v>269</v>
      </c>
      <c r="D151" s="28">
        <v>0</v>
      </c>
      <c r="E151" s="28">
        <f>+'[1]Programa I'!F151+'[1]Programa II'!F151+'[1]Programa III'!F151+'[1]Programa IV'!F151</f>
        <v>0</v>
      </c>
      <c r="F151" s="28">
        <f>+'[1]Total Programa'!C151</f>
        <v>0</v>
      </c>
    </row>
    <row r="152" spans="1:43" hidden="1" x14ac:dyDescent="0.25">
      <c r="B152" s="17" t="s">
        <v>270</v>
      </c>
      <c r="C152" s="30" t="s">
        <v>271</v>
      </c>
      <c r="D152" s="28">
        <v>23003400</v>
      </c>
      <c r="E152" s="28">
        <f>+'[1]Programa I'!F152+'[1]Programa II'!F152+'[1]Programa III'!F152+'[1]Programa IV'!F152</f>
        <v>0</v>
      </c>
      <c r="F152" s="28">
        <f>+'[1]Total Programa'!C152</f>
        <v>0</v>
      </c>
    </row>
    <row r="153" spans="1:43" hidden="1" x14ac:dyDescent="0.25">
      <c r="B153" s="17" t="s">
        <v>272</v>
      </c>
      <c r="C153" s="30" t="s">
        <v>273</v>
      </c>
      <c r="D153" s="28">
        <v>44446830</v>
      </c>
      <c r="E153" s="28">
        <f>+'[1]Programa I'!F153+'[1]Programa II'!F153+'[1]Programa III'!F153+'[1]Programa IV'!F153</f>
        <v>0</v>
      </c>
      <c r="F153" s="28">
        <f>+'[1]Total Programa'!C153</f>
        <v>5323398</v>
      </c>
    </row>
    <row r="154" spans="1:43" hidden="1" x14ac:dyDescent="0.25">
      <c r="B154" s="17" t="s">
        <v>274</v>
      </c>
      <c r="C154" s="30" t="s">
        <v>275</v>
      </c>
      <c r="D154" s="28">
        <v>198219476.5</v>
      </c>
      <c r="E154" s="28">
        <f>+'[1]Programa I'!F154+'[1]Programa II'!F154+'[1]Programa III'!F154+'[1]Programa IV'!F154</f>
        <v>38828698.399999999</v>
      </c>
      <c r="F154" s="28">
        <f>+'[1]Total Programa'!C154</f>
        <v>167252449.48999998</v>
      </c>
    </row>
    <row r="155" spans="1:43" hidden="1" x14ac:dyDescent="0.25">
      <c r="B155" s="17" t="s">
        <v>276</v>
      </c>
      <c r="C155" s="30" t="s">
        <v>277</v>
      </c>
      <c r="D155" s="28">
        <v>2882500</v>
      </c>
      <c r="E155" s="28">
        <f>+'[1]Programa I'!F155+'[1]Programa II'!F155+'[1]Programa III'!F155+'[1]Programa IV'!F155</f>
        <v>0</v>
      </c>
      <c r="F155" s="28">
        <f>+'[1]Total Programa'!C155</f>
        <v>677029.5</v>
      </c>
    </row>
    <row r="156" spans="1:43" hidden="1" x14ac:dyDescent="0.25">
      <c r="B156" s="17" t="s">
        <v>278</v>
      </c>
      <c r="C156" s="30" t="s">
        <v>279</v>
      </c>
      <c r="D156" s="28">
        <v>1500000</v>
      </c>
      <c r="E156" s="28">
        <f>+'[1]Programa I'!F156+'[1]Programa II'!F156+'[1]Programa III'!F156+'[1]Programa IV'!F156</f>
        <v>436389.05</v>
      </c>
      <c r="F156" s="28">
        <f>+'[1]Total Programa'!C156</f>
        <v>436389.05</v>
      </c>
    </row>
    <row r="157" spans="1:43" hidden="1" x14ac:dyDescent="0.25">
      <c r="B157" s="17" t="s">
        <v>280</v>
      </c>
      <c r="C157" s="30" t="s">
        <v>281</v>
      </c>
      <c r="D157" s="28">
        <v>7051000</v>
      </c>
      <c r="E157" s="28">
        <f>+'[1]Programa I'!F157+'[1]Programa II'!F157+'[1]Programa III'!F157+'[1]Programa IV'!F157</f>
        <v>0</v>
      </c>
      <c r="F157" s="28">
        <f>+'[1]Total Programa'!C157</f>
        <v>2684880</v>
      </c>
    </row>
    <row r="158" spans="1:43" s="5" customFormat="1" x14ac:dyDescent="0.25">
      <c r="A158" s="14"/>
      <c r="B158" s="17">
        <v>5.0199999999999996</v>
      </c>
      <c r="C158" s="30" t="s">
        <v>282</v>
      </c>
      <c r="D158" s="19">
        <v>5000000</v>
      </c>
      <c r="E158" s="19">
        <f t="shared" ref="E158:F158" si="32">+E159</f>
        <v>0</v>
      </c>
      <c r="F158" s="19">
        <f t="shared" si="32"/>
        <v>0</v>
      </c>
    </row>
    <row r="159" spans="1:43" s="5" customFormat="1" hidden="1" x14ac:dyDescent="0.25">
      <c r="B159" s="17" t="s">
        <v>283</v>
      </c>
      <c r="C159" s="29" t="s">
        <v>284</v>
      </c>
      <c r="D159" s="28">
        <v>5000000</v>
      </c>
      <c r="E159" s="28">
        <f>+'[1]Programa I'!F159+'[1]Programa II'!F159+'[1]Programa III'!F159+'[1]Programa IV'!F159</f>
        <v>0</v>
      </c>
      <c r="F159" s="28">
        <f>+'[1]Total Programa'!C159</f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s="5" customFormat="1" x14ac:dyDescent="0.25">
      <c r="A160" s="14"/>
      <c r="B160" s="17">
        <v>5.99</v>
      </c>
      <c r="C160" s="30" t="s">
        <v>285</v>
      </c>
      <c r="D160" s="19">
        <v>1886289749.2005999</v>
      </c>
      <c r="E160" s="19">
        <f t="shared" ref="E160:F160" si="33">+E161</f>
        <v>0</v>
      </c>
      <c r="F160" s="19">
        <f t="shared" si="33"/>
        <v>92556960.469999999</v>
      </c>
    </row>
    <row r="161" spans="1:43" s="5" customFormat="1" hidden="1" x14ac:dyDescent="0.25">
      <c r="B161" s="17" t="s">
        <v>286</v>
      </c>
      <c r="C161" s="29" t="s">
        <v>287</v>
      </c>
      <c r="D161" s="28">
        <v>1886289749.2005999</v>
      </c>
      <c r="E161" s="28">
        <f>+'[1]Programa I'!F161+'[1]Programa II'!F161+'[1]Programa III'!F161+'[1]Programa IV'!F161</f>
        <v>0</v>
      </c>
      <c r="F161" s="28">
        <f>+'[1]Total Programa'!C161</f>
        <v>92556960.469999999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s="5" customFormat="1" x14ac:dyDescent="0.25">
      <c r="A162" s="14"/>
      <c r="B162" s="10">
        <v>6</v>
      </c>
      <c r="C162" s="11" t="s">
        <v>288</v>
      </c>
      <c r="D162" s="12">
        <v>5008758082.2300005</v>
      </c>
      <c r="E162" s="12">
        <f t="shared" ref="E162:F162" si="34">SUM(E163+E177+E181+E186+E214+E225)</f>
        <v>193767994.60000002</v>
      </c>
      <c r="F162" s="12">
        <f t="shared" si="34"/>
        <v>1889996128.78</v>
      </c>
    </row>
    <row r="163" spans="1:43" s="5" customFormat="1" x14ac:dyDescent="0.25">
      <c r="A163" s="14"/>
      <c r="B163" s="17">
        <v>6.01</v>
      </c>
      <c r="C163" s="30" t="s">
        <v>289</v>
      </c>
      <c r="D163" s="78">
        <v>489640028.49999994</v>
      </c>
      <c r="E163" s="78">
        <f>SUM(E164+E166+E168)</f>
        <v>7966662.0899999999</v>
      </c>
      <c r="F163" s="78">
        <f t="shared" ref="F163" si="35">SUM(F164+F166+F168)</f>
        <v>142508484.11000001</v>
      </c>
    </row>
    <row r="164" spans="1:43" s="5" customFormat="1" hidden="1" x14ac:dyDescent="0.25">
      <c r="B164" s="15" t="s">
        <v>290</v>
      </c>
      <c r="C164" s="33" t="s">
        <v>291</v>
      </c>
      <c r="D164" s="16">
        <v>0</v>
      </c>
      <c r="E164" s="16">
        <f t="shared" ref="E164:F164" si="36">+E165</f>
        <v>0</v>
      </c>
      <c r="F164" s="16">
        <f t="shared" si="36"/>
        <v>0</v>
      </c>
    </row>
    <row r="165" spans="1:43" hidden="1" x14ac:dyDescent="0.25">
      <c r="B165" s="25" t="s">
        <v>292</v>
      </c>
      <c r="C165" s="34" t="s">
        <v>293</v>
      </c>
      <c r="D165" s="28">
        <v>0</v>
      </c>
      <c r="E165" s="28">
        <f>+'[1]Programa I'!F165+'[1]Programa II'!F165+'[1]Programa III'!F165+'[1]Programa IV'!F165</f>
        <v>0</v>
      </c>
      <c r="F165" s="28">
        <f>+'[1]Total Programa'!C165</f>
        <v>0</v>
      </c>
    </row>
    <row r="166" spans="1:43" s="5" customFormat="1" hidden="1" x14ac:dyDescent="0.25">
      <c r="A166" s="1"/>
      <c r="B166" s="15" t="s">
        <v>294</v>
      </c>
      <c r="C166" s="5" t="s">
        <v>295</v>
      </c>
      <c r="D166" s="16">
        <v>27705202.079999998</v>
      </c>
      <c r="E166" s="16">
        <f t="shared" ref="E166:F166" si="37">+E167</f>
        <v>0</v>
      </c>
      <c r="F166" s="16">
        <f t="shared" si="37"/>
        <v>26197275</v>
      </c>
    </row>
    <row r="167" spans="1:43" hidden="1" x14ac:dyDescent="0.25">
      <c r="B167" s="25" t="s">
        <v>296</v>
      </c>
      <c r="C167" s="1" t="s">
        <v>297</v>
      </c>
      <c r="D167" s="28">
        <v>27705202.079999998</v>
      </c>
      <c r="E167" s="28">
        <f>+'[1]Programa I'!F167+'[1]Programa II'!F167+'[1]Programa III'!F167+'[1]Programa IV'!F167</f>
        <v>0</v>
      </c>
      <c r="F167" s="28">
        <f>+'[1]Total Programa'!C167</f>
        <v>26197275</v>
      </c>
    </row>
    <row r="168" spans="1:43" s="5" customFormat="1" hidden="1" x14ac:dyDescent="0.25">
      <c r="A168" s="1"/>
      <c r="B168" s="27" t="s">
        <v>298</v>
      </c>
      <c r="C168" s="5" t="s">
        <v>299</v>
      </c>
      <c r="D168" s="16">
        <v>461934826.41999996</v>
      </c>
      <c r="E168" s="16">
        <f t="shared" ref="E168:F168" si="38">SUM(E169:E176)</f>
        <v>7966662.0899999999</v>
      </c>
      <c r="F168" s="16">
        <f t="shared" si="38"/>
        <v>116311209.11</v>
      </c>
    </row>
    <row r="169" spans="1:43" hidden="1" x14ac:dyDescent="0.25">
      <c r="B169" s="17" t="s">
        <v>300</v>
      </c>
      <c r="C169" s="29" t="s">
        <v>301</v>
      </c>
      <c r="D169" s="28">
        <v>0</v>
      </c>
      <c r="E169" s="28">
        <f>+'[1]Programa I'!F169+'[1]Programa II'!F169+'[1]Programa III'!F169+'[1]Programa IV'!F169</f>
        <v>0</v>
      </c>
      <c r="F169" s="28">
        <f>+'[1]Total Programa'!C169</f>
        <v>0</v>
      </c>
    </row>
    <row r="170" spans="1:43" hidden="1" x14ac:dyDescent="0.25">
      <c r="B170" s="17" t="s">
        <v>302</v>
      </c>
      <c r="C170" s="29" t="s">
        <v>303</v>
      </c>
      <c r="D170" s="28">
        <v>156632855.98000002</v>
      </c>
      <c r="E170" s="28">
        <f>+'[1]Programa I'!F170+'[1]Programa II'!F170+'[1]Programa III'!F170+'[1]Programa IV'!F170</f>
        <v>3595605.07</v>
      </c>
      <c r="F170" s="28">
        <f>+'[1]Total Programa'!C170</f>
        <v>31602915.129782002</v>
      </c>
    </row>
    <row r="171" spans="1:43" hidden="1" x14ac:dyDescent="0.25">
      <c r="B171" s="17" t="s">
        <v>304</v>
      </c>
      <c r="C171" s="29" t="s">
        <v>305</v>
      </c>
      <c r="D171" s="28">
        <v>24749568.880000003</v>
      </c>
      <c r="E171" s="28">
        <f>+'[1]Programa I'!F171+'[1]Programa II'!F171+'[1]Programa III'!F171+'[1]Programa IV'!F171</f>
        <v>0</v>
      </c>
      <c r="F171" s="28">
        <f>+'[1]Total Programa'!C171</f>
        <v>12653830.4</v>
      </c>
    </row>
    <row r="172" spans="1:43" hidden="1" x14ac:dyDescent="0.25">
      <c r="B172" s="17" t="s">
        <v>306</v>
      </c>
      <c r="C172" s="29" t="s">
        <v>307</v>
      </c>
      <c r="D172" s="28">
        <v>180158061.67999998</v>
      </c>
      <c r="E172" s="28">
        <f>+'[1]Programa I'!F172+'[1]Programa II'!F172+'[1]Programa III'!F172+'[1]Programa IV'!F172</f>
        <v>0</v>
      </c>
      <c r="F172" s="28">
        <f>+'[1]Total Programa'!C172</f>
        <v>21682027.059999999</v>
      </c>
    </row>
    <row r="173" spans="1:43" hidden="1" x14ac:dyDescent="0.25">
      <c r="B173" s="17" t="s">
        <v>308</v>
      </c>
      <c r="C173" s="29" t="s">
        <v>309</v>
      </c>
      <c r="D173" s="28">
        <v>87867344.88000001</v>
      </c>
      <c r="E173" s="28">
        <f>+'[1]Programa I'!F173+'[1]Programa II'!F173+'[1]Programa III'!F173+'[1]Programa IV'!F173</f>
        <v>3949680.43</v>
      </c>
      <c r="F173" s="28">
        <f>+'[1]Total Programa'!C173</f>
        <v>44644860.880217999</v>
      </c>
    </row>
    <row r="174" spans="1:43" hidden="1" x14ac:dyDescent="0.25">
      <c r="B174" s="17" t="s">
        <v>310</v>
      </c>
      <c r="C174" s="29" t="s">
        <v>311</v>
      </c>
      <c r="D174" s="28">
        <v>0</v>
      </c>
      <c r="E174" s="28">
        <f>+'[1]Programa I'!F174+'[1]Programa II'!F174+'[1]Programa III'!F174+'[1]Programa IV'!F174</f>
        <v>0</v>
      </c>
      <c r="F174" s="28">
        <f>+'[1]Total Programa'!C174</f>
        <v>0</v>
      </c>
    </row>
    <row r="175" spans="1:43" hidden="1" x14ac:dyDescent="0.25">
      <c r="B175" s="17" t="s">
        <v>312</v>
      </c>
      <c r="C175" s="29" t="s">
        <v>313</v>
      </c>
      <c r="D175" s="28">
        <v>1228875</v>
      </c>
      <c r="E175" s="28">
        <f>+'[1]Programa I'!F175+'[1]Programa II'!F175+'[1]Programa III'!F175+'[1]Programa IV'!F175</f>
        <v>0</v>
      </c>
      <c r="F175" s="28">
        <f>+'[1]Total Programa'!C175</f>
        <v>1092433.1499999999</v>
      </c>
    </row>
    <row r="176" spans="1:43" hidden="1" x14ac:dyDescent="0.25">
      <c r="B176" s="17" t="s">
        <v>314</v>
      </c>
      <c r="C176" s="29" t="s">
        <v>315</v>
      </c>
      <c r="D176" s="28">
        <v>11298120</v>
      </c>
      <c r="E176" s="28">
        <f>+'[1]Programa I'!F176+'[1]Programa II'!F176+'[1]Programa III'!F176+'[1]Programa IV'!F176</f>
        <v>421376.59</v>
      </c>
      <c r="F176" s="28">
        <f>+'[1]Total Programa'!C176</f>
        <v>4635142.4899999993</v>
      </c>
    </row>
    <row r="177" spans="1:6" s="5" customFormat="1" x14ac:dyDescent="0.25">
      <c r="A177" s="14"/>
      <c r="B177" s="17">
        <v>6.02</v>
      </c>
      <c r="C177" s="30" t="s">
        <v>316</v>
      </c>
      <c r="D177" s="19">
        <v>6000000</v>
      </c>
      <c r="E177" s="19">
        <f t="shared" ref="E177:F177" si="39">SUM(E178:E180)</f>
        <v>1342660</v>
      </c>
      <c r="F177" s="19">
        <f t="shared" si="39"/>
        <v>1342660</v>
      </c>
    </row>
    <row r="178" spans="1:6" hidden="1" x14ac:dyDescent="0.25">
      <c r="B178" s="17" t="s">
        <v>317</v>
      </c>
      <c r="C178" s="30" t="s">
        <v>318</v>
      </c>
      <c r="D178" s="28">
        <v>3000000</v>
      </c>
      <c r="E178" s="28">
        <f>+'[1]Programa I'!F178+'[1]Programa II'!F178+'[1]Programa III'!F178+'[1]Programa IV'!F178</f>
        <v>0</v>
      </c>
      <c r="F178" s="28">
        <f>+'[1]Total Programa'!C178</f>
        <v>0</v>
      </c>
    </row>
    <row r="179" spans="1:6" hidden="1" x14ac:dyDescent="0.25">
      <c r="B179" s="17" t="s">
        <v>319</v>
      </c>
      <c r="C179" s="30" t="s">
        <v>320</v>
      </c>
      <c r="D179" s="20">
        <v>3000000</v>
      </c>
      <c r="E179" s="20">
        <f>+'[1]Programa I'!F179+'[1]Programa II'!F179+'[1]Programa III'!F179+'[1]Programa IV'!F179</f>
        <v>1342660</v>
      </c>
      <c r="F179" s="20">
        <f>+'[1]Total Programa'!C179</f>
        <v>1342660</v>
      </c>
    </row>
    <row r="180" spans="1:6" hidden="1" x14ac:dyDescent="0.25">
      <c r="B180" s="25" t="s">
        <v>321</v>
      </c>
      <c r="C180" s="30" t="s">
        <v>322</v>
      </c>
      <c r="D180" s="19">
        <v>0</v>
      </c>
      <c r="E180" s="19">
        <f>+'[1]Programa I'!F180+'[1]Programa II'!F180+'[1]Programa III'!F180+'[1]Programa IV'!F180</f>
        <v>0</v>
      </c>
      <c r="F180" s="19">
        <f>+'[1]Total Programa'!C180</f>
        <v>0</v>
      </c>
    </row>
    <row r="181" spans="1:6" s="5" customFormat="1" x14ac:dyDescent="0.25">
      <c r="A181" s="14"/>
      <c r="B181" s="17">
        <v>6.03</v>
      </c>
      <c r="C181" s="30" t="s">
        <v>323</v>
      </c>
      <c r="D181" s="19">
        <v>51500000</v>
      </c>
      <c r="E181" s="19">
        <f t="shared" ref="E181:F181" si="40">SUM(E182+E185)</f>
        <v>14346833.050000001</v>
      </c>
      <c r="F181" s="19">
        <f t="shared" si="40"/>
        <v>25322980.630000003</v>
      </c>
    </row>
    <row r="182" spans="1:6" s="5" customFormat="1" hidden="1" x14ac:dyDescent="0.25">
      <c r="A182" s="1"/>
      <c r="B182" s="15" t="s">
        <v>324</v>
      </c>
      <c r="C182" s="21" t="s">
        <v>325</v>
      </c>
      <c r="D182" s="16">
        <v>36500000</v>
      </c>
      <c r="E182" s="16">
        <f t="shared" ref="E182:F182" si="41">SUM(E183:E184)</f>
        <v>12603907.09</v>
      </c>
      <c r="F182" s="16">
        <f t="shared" si="41"/>
        <v>16210379.41</v>
      </c>
    </row>
    <row r="183" spans="1:6" hidden="1" x14ac:dyDescent="0.25">
      <c r="B183" s="17" t="s">
        <v>326</v>
      </c>
      <c r="C183" s="30" t="s">
        <v>327</v>
      </c>
      <c r="D183" s="28">
        <v>6500000</v>
      </c>
      <c r="E183" s="28">
        <f>+'[1]Programa I'!F183+'[1]Programa II'!F183+'[1]Programa III'!F183+'[1]Programa IV'!F183</f>
        <v>640603.44999999995</v>
      </c>
      <c r="F183" s="28">
        <f>+'[1]Total Programa'!C183</f>
        <v>1234401.74</v>
      </c>
    </row>
    <row r="184" spans="1:6" hidden="1" x14ac:dyDescent="0.25">
      <c r="B184" s="17" t="s">
        <v>328</v>
      </c>
      <c r="C184" s="30" t="s">
        <v>329</v>
      </c>
      <c r="D184" s="28">
        <v>30000000</v>
      </c>
      <c r="E184" s="28">
        <f>+'[1]Programa I'!F184+'[1]Programa II'!F184+'[1]Programa III'!F184+'[1]Programa IV'!F184</f>
        <v>11963303.640000001</v>
      </c>
      <c r="F184" s="28">
        <f>+'[1]Total Programa'!C184</f>
        <v>14975977.67</v>
      </c>
    </row>
    <row r="185" spans="1:6" hidden="1" x14ac:dyDescent="0.25">
      <c r="B185" s="25" t="s">
        <v>330</v>
      </c>
      <c r="C185" s="35" t="s">
        <v>331</v>
      </c>
      <c r="D185" s="28">
        <v>15000000</v>
      </c>
      <c r="E185" s="28">
        <f>+'[1]Programa I'!F185+'[1]Programa II'!F185+'[1]Programa III'!F185+'[1]Programa IV'!F185</f>
        <v>1742925.96</v>
      </c>
      <c r="F185" s="28">
        <f>+'[1]Total Programa'!C185</f>
        <v>9112601.2200000007</v>
      </c>
    </row>
    <row r="186" spans="1:6" s="5" customFormat="1" ht="12.9" customHeight="1" x14ac:dyDescent="0.25">
      <c r="A186" s="14"/>
      <c r="B186" s="17">
        <v>6.04</v>
      </c>
      <c r="C186" s="30" t="s">
        <v>332</v>
      </c>
      <c r="D186" s="19">
        <v>1350716005.1000004</v>
      </c>
      <c r="E186" s="19">
        <f t="shared" ref="E186:F186" si="42">SUM(E187+E193+E212)</f>
        <v>36755990.359999999</v>
      </c>
      <c r="F186" s="19">
        <f t="shared" si="42"/>
        <v>561844892.51999998</v>
      </c>
    </row>
    <row r="187" spans="1:6" s="5" customFormat="1" hidden="1" x14ac:dyDescent="0.25">
      <c r="A187" s="1"/>
      <c r="B187" s="27" t="s">
        <v>333</v>
      </c>
      <c r="C187" s="21" t="s">
        <v>334</v>
      </c>
      <c r="D187" s="16">
        <v>90276863.370000005</v>
      </c>
      <c r="E187" s="16">
        <f t="shared" ref="E187:F187" si="43">SUM(E188:E192)</f>
        <v>957019.6</v>
      </c>
      <c r="F187" s="16">
        <f t="shared" si="43"/>
        <v>42643842.079999998</v>
      </c>
    </row>
    <row r="188" spans="1:6" hidden="1" x14ac:dyDescent="0.25">
      <c r="B188" s="17" t="s">
        <v>335</v>
      </c>
      <c r="C188" s="36" t="s">
        <v>336</v>
      </c>
      <c r="D188" s="28">
        <v>57102915.199999996</v>
      </c>
      <c r="E188" s="28">
        <f>+'[1]Programa I'!F188+'[1]Programa II'!F188+'[1]Programa III'!F188+'[1]Programa IV'!F188</f>
        <v>0</v>
      </c>
      <c r="F188" s="28">
        <f>+'[1]Total Programa'!C188</f>
        <v>29354577.280000001</v>
      </c>
    </row>
    <row r="189" spans="1:6" hidden="1" x14ac:dyDescent="0.25">
      <c r="B189" s="17" t="s">
        <v>337</v>
      </c>
      <c r="C189" s="36" t="s">
        <v>338</v>
      </c>
      <c r="D189" s="28">
        <v>2576374.37</v>
      </c>
      <c r="E189" s="28">
        <f>+'[1]Programa I'!F189+'[1]Programa II'!F189+'[1]Programa III'!F189+'[1]Programa IV'!F189</f>
        <v>0</v>
      </c>
      <c r="F189" s="28">
        <f>+'[1]Total Programa'!C189</f>
        <v>252432.2</v>
      </c>
    </row>
    <row r="190" spans="1:6" hidden="1" x14ac:dyDescent="0.25">
      <c r="B190" s="17" t="s">
        <v>339</v>
      </c>
      <c r="C190" s="36" t="s">
        <v>340</v>
      </c>
      <c r="D190" s="28">
        <v>0</v>
      </c>
      <c r="E190" s="28">
        <f>+'[1]Programa I'!F190+'[1]Programa II'!F190+'[1]Programa III'!F190+'[1]Programa IV'!F190</f>
        <v>0</v>
      </c>
      <c r="F190" s="28">
        <f>+'[1]Total Programa'!C190</f>
        <v>0</v>
      </c>
    </row>
    <row r="191" spans="1:6" hidden="1" x14ac:dyDescent="0.25">
      <c r="B191" s="25" t="s">
        <v>341</v>
      </c>
      <c r="C191" s="36" t="s">
        <v>342</v>
      </c>
      <c r="D191" s="28">
        <v>2750662.3400000003</v>
      </c>
      <c r="E191" s="28">
        <f>+'[1]Programa I'!F191+'[1]Programa II'!F191+'[1]Programa III'!F191+'[1]Programa IV'!F191</f>
        <v>0</v>
      </c>
      <c r="F191" s="28">
        <f>+'[1]Total Programa'!C191</f>
        <v>0</v>
      </c>
    </row>
    <row r="192" spans="1:6" hidden="1" x14ac:dyDescent="0.25">
      <c r="B192" s="25" t="s">
        <v>343</v>
      </c>
      <c r="C192" s="36" t="s">
        <v>344</v>
      </c>
      <c r="D192" s="28">
        <v>27846911.460000001</v>
      </c>
      <c r="E192" s="28">
        <f>+'[1]Programa I'!F192+'[1]Programa II'!F192+'[1]Programa III'!F192+'[1]Programa IV'!F192</f>
        <v>957019.6</v>
      </c>
      <c r="F192" s="28">
        <f>+'[1]Total Programa'!C192</f>
        <v>13036832.6</v>
      </c>
    </row>
    <row r="193" spans="1:6" s="5" customFormat="1" hidden="1" x14ac:dyDescent="0.25">
      <c r="A193" s="1"/>
      <c r="B193" s="27" t="s">
        <v>345</v>
      </c>
      <c r="C193" s="37" t="s">
        <v>346</v>
      </c>
      <c r="D193" s="16">
        <v>1260439141.7300003</v>
      </c>
      <c r="E193" s="16">
        <f t="shared" ref="E193:F193" si="44">SUM(E194:E211)</f>
        <v>35798970.759999998</v>
      </c>
      <c r="F193" s="16">
        <f t="shared" si="44"/>
        <v>519201050.44</v>
      </c>
    </row>
    <row r="194" spans="1:6" hidden="1" x14ac:dyDescent="0.25">
      <c r="B194" s="25" t="s">
        <v>347</v>
      </c>
      <c r="C194" s="36" t="s">
        <v>348</v>
      </c>
      <c r="D194" s="28">
        <v>388209964.60000002</v>
      </c>
      <c r="E194" s="28">
        <f>+'[1]Programa I'!F194+'[1]Programa II'!F194+'[1]Programa III'!F194+'[1]Programa IV'!F194</f>
        <v>0</v>
      </c>
      <c r="F194" s="28">
        <f>+'[1]Total Programa'!C194</f>
        <v>123356390.47000001</v>
      </c>
    </row>
    <row r="195" spans="1:6" hidden="1" x14ac:dyDescent="0.25">
      <c r="B195" s="25" t="s">
        <v>349</v>
      </c>
      <c r="C195" s="36" t="s">
        <v>350</v>
      </c>
      <c r="D195" s="28">
        <v>306093586.26999998</v>
      </c>
      <c r="E195" s="28">
        <f>+'[1]Programa I'!F195+'[1]Programa II'!F195+'[1]Programa III'!F195+'[1]Programa IV'!F195</f>
        <v>17328986.739999998</v>
      </c>
      <c r="F195" s="28">
        <f>+'[1]Total Programa'!C195</f>
        <v>123654405.13</v>
      </c>
    </row>
    <row r="196" spans="1:6" hidden="1" x14ac:dyDescent="0.25">
      <c r="B196" s="25" t="s">
        <v>351</v>
      </c>
      <c r="C196" s="36" t="s">
        <v>352</v>
      </c>
      <c r="D196" s="28">
        <v>137023115.03999999</v>
      </c>
      <c r="E196" s="28">
        <f>+'[1]Programa I'!F196+'[1]Programa II'!F196+'[1]Programa III'!F196+'[1]Programa IV'!F196</f>
        <v>3238632.18</v>
      </c>
      <c r="F196" s="28">
        <f>+'[1]Total Programa'!C196</f>
        <v>52987193.809999995</v>
      </c>
    </row>
    <row r="197" spans="1:6" hidden="1" x14ac:dyDescent="0.25">
      <c r="B197" s="25" t="s">
        <v>353</v>
      </c>
      <c r="C197" s="36" t="s">
        <v>354</v>
      </c>
      <c r="D197" s="28">
        <v>101597296.06</v>
      </c>
      <c r="E197" s="28">
        <f>+'[1]Programa I'!F197+'[1]Programa II'!F197+'[1]Programa III'!F197+'[1]Programa IV'!F197</f>
        <v>2199725.7999999998</v>
      </c>
      <c r="F197" s="28">
        <f>+'[1]Total Programa'!C197</f>
        <v>43953650.230000004</v>
      </c>
    </row>
    <row r="198" spans="1:6" hidden="1" x14ac:dyDescent="0.25">
      <c r="B198" s="25" t="s">
        <v>355</v>
      </c>
      <c r="C198" s="36" t="s">
        <v>356</v>
      </c>
      <c r="D198" s="28">
        <v>0</v>
      </c>
      <c r="E198" s="28">
        <f>+'[1]Programa I'!F198+'[1]Programa II'!F198+'[1]Programa III'!F198+'[1]Programa IV'!F198</f>
        <v>0</v>
      </c>
      <c r="F198" s="28">
        <f>+'[1]Total Programa'!C198</f>
        <v>0</v>
      </c>
    </row>
    <row r="199" spans="1:6" hidden="1" x14ac:dyDescent="0.25">
      <c r="B199" s="25" t="s">
        <v>357</v>
      </c>
      <c r="C199" s="36" t="s">
        <v>358</v>
      </c>
      <c r="D199" s="28">
        <v>11193360.66</v>
      </c>
      <c r="E199" s="28">
        <f>+'[1]Programa I'!F199+'[1]Programa II'!F199+'[1]Programa III'!F199+'[1]Programa IV'!F199</f>
        <v>0</v>
      </c>
      <c r="F199" s="28">
        <f>+'[1]Total Programa'!C199</f>
        <v>5663334</v>
      </c>
    </row>
    <row r="200" spans="1:6" hidden="1" x14ac:dyDescent="0.25">
      <c r="B200" s="25" t="s">
        <v>359</v>
      </c>
      <c r="C200" s="36" t="s">
        <v>360</v>
      </c>
      <c r="D200" s="28">
        <v>0</v>
      </c>
      <c r="E200" s="28">
        <f>+'[1]Programa I'!F200+'[1]Programa II'!F200+'[1]Programa III'!F200+'[1]Programa IV'!F200</f>
        <v>0</v>
      </c>
      <c r="F200" s="28">
        <f>+'[1]Total Programa'!C200</f>
        <v>0</v>
      </c>
    </row>
    <row r="201" spans="1:6" hidden="1" x14ac:dyDescent="0.25">
      <c r="B201" s="25" t="s">
        <v>361</v>
      </c>
      <c r="C201" s="36" t="s">
        <v>362</v>
      </c>
      <c r="D201" s="28">
        <v>73139379.129999995</v>
      </c>
      <c r="E201" s="28">
        <f>+'[1]Programa I'!F201+'[1]Programa II'!F201+'[1]Programa III'!F201+'[1]Programa IV'!F201</f>
        <v>3491428.8</v>
      </c>
      <c r="F201" s="28">
        <f>+'[1]Total Programa'!C201</f>
        <v>44967178.719999999</v>
      </c>
    </row>
    <row r="202" spans="1:6" hidden="1" x14ac:dyDescent="0.25">
      <c r="B202" s="25" t="s">
        <v>363</v>
      </c>
      <c r="C202" s="36" t="s">
        <v>364</v>
      </c>
      <c r="D202" s="28">
        <v>102306027.75999999</v>
      </c>
      <c r="E202" s="28">
        <f>+'[1]Programa I'!F202+'[1]Programa II'!F202+'[1]Programa III'!F202+'[1]Programa IV'!F202</f>
        <v>510377.66</v>
      </c>
      <c r="F202" s="28">
        <f>+'[1]Total Programa'!C202</f>
        <v>35396573.859999999</v>
      </c>
    </row>
    <row r="203" spans="1:6" hidden="1" x14ac:dyDescent="0.25">
      <c r="B203" s="25" t="s">
        <v>365</v>
      </c>
      <c r="C203" s="36" t="s">
        <v>366</v>
      </c>
      <c r="D203" s="28">
        <v>0</v>
      </c>
      <c r="E203" s="28">
        <f>+'[1]Programa I'!F203+'[1]Programa II'!F203+'[1]Programa III'!F203+'[1]Programa IV'!F203</f>
        <v>0</v>
      </c>
      <c r="F203" s="28">
        <f>+'[1]Total Programa'!C203</f>
        <v>0</v>
      </c>
    </row>
    <row r="204" spans="1:6" hidden="1" x14ac:dyDescent="0.25">
      <c r="B204" s="25" t="s">
        <v>367</v>
      </c>
      <c r="C204" s="36" t="s">
        <v>368</v>
      </c>
      <c r="D204" s="28">
        <v>0</v>
      </c>
      <c r="E204" s="28">
        <f>+'[1]Programa I'!F204+'[1]Programa II'!F204+'[1]Programa III'!F204+'[1]Programa IV'!F204</f>
        <v>0</v>
      </c>
      <c r="F204" s="28">
        <f>+'[1]Total Programa'!C204</f>
        <v>0</v>
      </c>
    </row>
    <row r="205" spans="1:6" hidden="1" x14ac:dyDescent="0.25">
      <c r="B205" s="25" t="s">
        <v>369</v>
      </c>
      <c r="C205" s="36" t="s">
        <v>370</v>
      </c>
      <c r="D205" s="28">
        <v>73336739.640000001</v>
      </c>
      <c r="E205" s="28">
        <f>+'[1]Programa I'!F205+'[1]Programa II'!F205+'[1]Programa III'!F205+'[1]Programa IV'!F205</f>
        <v>6427271.1799999997</v>
      </c>
      <c r="F205" s="28">
        <f>+'[1]Total Programa'!C205</f>
        <v>56314440.039999999</v>
      </c>
    </row>
    <row r="206" spans="1:6" hidden="1" x14ac:dyDescent="0.25">
      <c r="B206" s="25" t="s">
        <v>371</v>
      </c>
      <c r="C206" s="36" t="s">
        <v>372</v>
      </c>
      <c r="D206" s="28">
        <v>10832837.16</v>
      </c>
      <c r="E206" s="28">
        <f>+'[1]Programa I'!F206+'[1]Programa II'!F206+'[1]Programa III'!F206+'[1]Programa IV'!F206</f>
        <v>0</v>
      </c>
      <c r="F206" s="28">
        <f>+'[1]Total Programa'!C206</f>
        <v>2002134</v>
      </c>
    </row>
    <row r="207" spans="1:6" hidden="1" x14ac:dyDescent="0.25">
      <c r="B207" s="25" t="s">
        <v>373</v>
      </c>
      <c r="C207" s="36" t="s">
        <v>374</v>
      </c>
      <c r="D207" s="28">
        <v>0</v>
      </c>
      <c r="E207" s="28">
        <f>+'[1]Programa I'!F207+'[1]Programa II'!F207+'[1]Programa III'!F207+'[1]Programa IV'!F207</f>
        <v>0</v>
      </c>
      <c r="F207" s="28">
        <f>+'[1]Total Programa'!C207</f>
        <v>0</v>
      </c>
    </row>
    <row r="208" spans="1:6" hidden="1" x14ac:dyDescent="0.25">
      <c r="B208" s="25" t="s">
        <v>375</v>
      </c>
      <c r="C208" s="36" t="s">
        <v>376</v>
      </c>
      <c r="D208" s="28">
        <v>43755374.969999999</v>
      </c>
      <c r="E208" s="28">
        <f>+'[1]Programa I'!F208+'[1]Programa II'!F208+'[1]Programa III'!F208+'[1]Programa IV'!F208</f>
        <v>2602548.4</v>
      </c>
      <c r="F208" s="28">
        <f>+'[1]Total Programa'!C208</f>
        <v>27232367.640000001</v>
      </c>
    </row>
    <row r="209" spans="1:6" hidden="1" x14ac:dyDescent="0.25">
      <c r="B209" s="25" t="s">
        <v>377</v>
      </c>
      <c r="C209" s="36" t="s">
        <v>378</v>
      </c>
      <c r="D209" s="28">
        <v>5755620.4399999995</v>
      </c>
      <c r="E209" s="28">
        <f>+'[1]Programa I'!F209+'[1]Programa II'!F209+'[1]Programa III'!F209+'[1]Programa IV'!F209</f>
        <v>0</v>
      </c>
      <c r="F209" s="28">
        <f>+'[1]Total Programa'!C209</f>
        <v>1568373.34</v>
      </c>
    </row>
    <row r="210" spans="1:6" hidden="1" x14ac:dyDescent="0.25">
      <c r="A210" s="5"/>
      <c r="B210" s="25" t="s">
        <v>379</v>
      </c>
      <c r="C210" s="36" t="s">
        <v>380</v>
      </c>
      <c r="D210" s="28">
        <v>2260000</v>
      </c>
      <c r="E210" s="28">
        <f>+'[1]Programa I'!F210+'[1]Programa II'!F210+'[1]Programa III'!F210+'[1]Programa IV'!F210</f>
        <v>0</v>
      </c>
      <c r="F210" s="28">
        <f>+'[1]Total Programa'!C210</f>
        <v>0</v>
      </c>
    </row>
    <row r="211" spans="1:6" hidden="1" x14ac:dyDescent="0.25">
      <c r="B211" s="25" t="s">
        <v>381</v>
      </c>
      <c r="C211" s="36" t="s">
        <v>382</v>
      </c>
      <c r="D211" s="28">
        <v>4935840</v>
      </c>
      <c r="E211" s="28">
        <f>+'[1]Programa I'!F211+'[1]Programa II'!F211+'[1]Programa III'!F211+'[1]Programa IV'!F211</f>
        <v>0</v>
      </c>
      <c r="F211" s="28">
        <f>+'[1]Total Programa'!C211</f>
        <v>2105009.2000000002</v>
      </c>
    </row>
    <row r="212" spans="1:6" s="5" customFormat="1" hidden="1" x14ac:dyDescent="0.25">
      <c r="A212" s="77"/>
      <c r="B212" s="15" t="s">
        <v>383</v>
      </c>
      <c r="C212" s="37" t="s">
        <v>384</v>
      </c>
      <c r="D212" s="16">
        <v>0</v>
      </c>
      <c r="E212" s="16">
        <f t="shared" ref="E212:F212" si="45">+E213</f>
        <v>0</v>
      </c>
      <c r="F212" s="16">
        <f t="shared" si="45"/>
        <v>0</v>
      </c>
    </row>
    <row r="213" spans="1:6" hidden="1" x14ac:dyDescent="0.25">
      <c r="B213" s="25" t="s">
        <v>385</v>
      </c>
      <c r="C213" s="18" t="s">
        <v>386</v>
      </c>
      <c r="D213" s="28">
        <v>0</v>
      </c>
      <c r="E213" s="28">
        <f>+'[1]Programa I'!F213+'[1]Programa II'!F213+'[1]Programa III'!F213+'[1]Programa IV'!F213</f>
        <v>0</v>
      </c>
      <c r="F213" s="28">
        <f>+'[1]Total Programa'!C213</f>
        <v>0</v>
      </c>
    </row>
    <row r="214" spans="1:6" s="5" customFormat="1" x14ac:dyDescent="0.25">
      <c r="A214" s="14"/>
      <c r="B214" s="17">
        <v>6.05</v>
      </c>
      <c r="C214" s="1" t="s">
        <v>387</v>
      </c>
      <c r="D214" s="19">
        <v>3060902048.6300001</v>
      </c>
      <c r="E214" s="19">
        <f t="shared" ref="E214:F214" si="46">+E215</f>
        <v>133355849.10000001</v>
      </c>
      <c r="F214" s="19">
        <f t="shared" si="46"/>
        <v>1158977111.52</v>
      </c>
    </row>
    <row r="215" spans="1:6" s="5" customFormat="1" hidden="1" x14ac:dyDescent="0.25">
      <c r="A215" s="1"/>
      <c r="B215" s="27" t="s">
        <v>388</v>
      </c>
      <c r="C215" s="5" t="s">
        <v>389</v>
      </c>
      <c r="D215" s="16">
        <v>3060902048.6300001</v>
      </c>
      <c r="E215" s="16">
        <f t="shared" ref="E215:F215" si="47">SUM(E216:E224)</f>
        <v>133355849.10000001</v>
      </c>
      <c r="F215" s="16">
        <f t="shared" si="47"/>
        <v>1158977111.52</v>
      </c>
    </row>
    <row r="216" spans="1:6" hidden="1" x14ac:dyDescent="0.25">
      <c r="B216" s="25" t="s">
        <v>390</v>
      </c>
      <c r="C216" s="18" t="s">
        <v>391</v>
      </c>
      <c r="D216" s="28">
        <v>1198723993.8700001</v>
      </c>
      <c r="E216" s="28">
        <f>+'[1]Programa I'!F216+'[1]Programa II'!F216+'[1]Programa III'!F216+'[1]Programa IV'!F216</f>
        <v>59639998.030000001</v>
      </c>
      <c r="F216" s="28">
        <f>+'[1]Total Programa'!C216</f>
        <v>507994994.61000001</v>
      </c>
    </row>
    <row r="217" spans="1:6" hidden="1" x14ac:dyDescent="0.25">
      <c r="B217" s="25" t="s">
        <v>392</v>
      </c>
      <c r="C217" s="29" t="s">
        <v>393</v>
      </c>
      <c r="D217" s="28">
        <v>999888080.13999999</v>
      </c>
      <c r="E217" s="28">
        <f>+'[1]Programa I'!F217+'[1]Programa II'!F217+'[1]Programa III'!F217+'[1]Programa IV'!F217</f>
        <v>67396716.900000006</v>
      </c>
      <c r="F217" s="28">
        <f>+'[1]Total Programa'!C217</f>
        <v>470328392.35000002</v>
      </c>
    </row>
    <row r="218" spans="1:6" hidden="1" x14ac:dyDescent="0.25">
      <c r="B218" s="25" t="s">
        <v>394</v>
      </c>
      <c r="C218" s="36" t="s">
        <v>395</v>
      </c>
      <c r="D218" s="28">
        <v>0</v>
      </c>
      <c r="E218" s="28">
        <f>+'[1]Programa I'!F218+'[1]Programa II'!F218+'[1]Programa III'!F218+'[1]Programa IV'!F218</f>
        <v>0</v>
      </c>
      <c r="F218" s="28">
        <f>+'[1]Total Programa'!C218</f>
        <v>0</v>
      </c>
    </row>
    <row r="219" spans="1:6" hidden="1" x14ac:dyDescent="0.25">
      <c r="B219" s="25" t="s">
        <v>396</v>
      </c>
      <c r="C219" s="34" t="s">
        <v>397</v>
      </c>
      <c r="D219" s="28">
        <v>840051475.64999998</v>
      </c>
      <c r="E219" s="28">
        <f>+'[1]Programa I'!F219+'[1]Programa II'!F219+'[1]Programa III'!F219+'[1]Programa IV'!F219</f>
        <v>6319134.1699999999</v>
      </c>
      <c r="F219" s="28">
        <f>+'[1]Total Programa'!C219</f>
        <v>172157096.35999998</v>
      </c>
    </row>
    <row r="220" spans="1:6" hidden="1" x14ac:dyDescent="0.25">
      <c r="B220" s="25" t="s">
        <v>398</v>
      </c>
      <c r="C220" s="34" t="s">
        <v>399</v>
      </c>
      <c r="D220" s="28">
        <v>22238498.969999999</v>
      </c>
      <c r="E220" s="28">
        <f>+'[1]Programa I'!F220+'[1]Programa II'!F220+'[1]Programa III'!F220+'[1]Programa IV'!F220</f>
        <v>0</v>
      </c>
      <c r="F220" s="28">
        <f>+'[1]Total Programa'!C220</f>
        <v>8496628.1999999993</v>
      </c>
    </row>
    <row r="221" spans="1:6" hidden="1" x14ac:dyDescent="0.25">
      <c r="B221" s="25" t="s">
        <v>400</v>
      </c>
      <c r="C221" s="36" t="s">
        <v>401</v>
      </c>
      <c r="D221" s="28">
        <v>0</v>
      </c>
      <c r="E221" s="28">
        <f>+'[1]Programa I'!F221+'[1]Programa II'!F221+'[1]Programa III'!F221+'[1]Programa IV'!F221</f>
        <v>0</v>
      </c>
      <c r="F221" s="28">
        <f>+'[1]Total Programa'!C221</f>
        <v>0</v>
      </c>
    </row>
    <row r="222" spans="1:6" hidden="1" x14ac:dyDescent="0.25">
      <c r="B222" s="25" t="s">
        <v>402</v>
      </c>
      <c r="C222" s="36" t="s">
        <v>403</v>
      </c>
      <c r="D222" s="28">
        <v>0</v>
      </c>
      <c r="E222" s="28">
        <f>+'[1]Programa I'!F222+'[1]Programa II'!F222+'[1]Programa III'!F222+'[1]Programa IV'!F222</f>
        <v>0</v>
      </c>
      <c r="F222" s="28">
        <f>+'[1]Total Programa'!C222</f>
        <v>0</v>
      </c>
    </row>
    <row r="223" spans="1:6" hidden="1" x14ac:dyDescent="0.25">
      <c r="B223" s="25" t="s">
        <v>404</v>
      </c>
      <c r="C223" s="36" t="s">
        <v>405</v>
      </c>
      <c r="D223" s="28">
        <v>0</v>
      </c>
      <c r="E223" s="28">
        <f>+'[1]Programa I'!F223+'[1]Programa II'!F223+'[1]Programa III'!F223+'[1]Programa IV'!F223</f>
        <v>0</v>
      </c>
      <c r="F223" s="28">
        <f>+'[1]Total Programa'!C223</f>
        <v>0</v>
      </c>
    </row>
    <row r="224" spans="1:6" hidden="1" x14ac:dyDescent="0.25">
      <c r="B224" s="25" t="s">
        <v>406</v>
      </c>
      <c r="C224" s="38" t="s">
        <v>407</v>
      </c>
      <c r="D224" s="28">
        <v>0</v>
      </c>
      <c r="E224" s="28">
        <f>+'[1]Programa I'!F224+'[1]Programa II'!F224+'[1]Programa III'!F224+'[1]Programa IV'!F224</f>
        <v>0</v>
      </c>
      <c r="F224" s="28">
        <f>+'[1]Total Programa'!C224</f>
        <v>0</v>
      </c>
    </row>
    <row r="225" spans="1:6" s="5" customFormat="1" x14ac:dyDescent="0.25">
      <c r="A225" s="14"/>
      <c r="B225" s="17">
        <v>6.06</v>
      </c>
      <c r="C225" s="30" t="s">
        <v>408</v>
      </c>
      <c r="D225" s="19">
        <v>50000000</v>
      </c>
      <c r="E225" s="19">
        <f t="shared" ref="E225:F225" si="48">SUM(E226:E227)</f>
        <v>0</v>
      </c>
      <c r="F225" s="19">
        <f t="shared" si="48"/>
        <v>0</v>
      </c>
    </row>
    <row r="226" spans="1:6" hidden="1" x14ac:dyDescent="0.25">
      <c r="B226" s="17" t="s">
        <v>409</v>
      </c>
      <c r="C226" s="18" t="s">
        <v>410</v>
      </c>
      <c r="D226" s="28">
        <v>50000000</v>
      </c>
      <c r="E226" s="28">
        <f>+'[1]Programa I'!F226+'[1]Programa II'!F226+'[1]Programa III'!F226+'[1]Programa IV'!F226</f>
        <v>0</v>
      </c>
      <c r="F226" s="28">
        <f>+'[1]Total Programa'!C226</f>
        <v>0</v>
      </c>
    </row>
    <row r="227" spans="1:6" hidden="1" x14ac:dyDescent="0.25">
      <c r="B227" s="17" t="s">
        <v>411</v>
      </c>
      <c r="C227" s="18" t="s">
        <v>412</v>
      </c>
      <c r="D227" s="28">
        <v>0</v>
      </c>
      <c r="E227" s="28">
        <f>+'[1]Programa I'!F227+'[1]Programa II'!F227+'[1]Programa III'!F227+'[1]Programa IV'!F227</f>
        <v>0</v>
      </c>
      <c r="F227" s="28">
        <f>+'[1]Total Programa'!C227</f>
        <v>0</v>
      </c>
    </row>
    <row r="228" spans="1:6" s="5" customFormat="1" x14ac:dyDescent="0.25">
      <c r="A228" s="14"/>
      <c r="B228" s="10" t="s">
        <v>413</v>
      </c>
      <c r="C228" s="39" t="s">
        <v>414</v>
      </c>
      <c r="D228" s="12">
        <v>195747099944.63</v>
      </c>
      <c r="E228" s="12">
        <f t="shared" ref="E228:F228" si="49">+E229+E240+E266</f>
        <v>8157816918.5799999</v>
      </c>
      <c r="F228" s="12">
        <f t="shared" si="49"/>
        <v>85793160216.819992</v>
      </c>
    </row>
    <row r="229" spans="1:6" s="5" customFormat="1" x14ac:dyDescent="0.25">
      <c r="A229" s="14"/>
      <c r="B229" s="17" t="s">
        <v>415</v>
      </c>
      <c r="C229" s="1" t="s">
        <v>416</v>
      </c>
      <c r="D229" s="19">
        <v>17927623668.34</v>
      </c>
      <c r="E229" s="19">
        <f t="shared" ref="E229:F229" si="50">+E230+E232+E234</f>
        <v>605386263.82000005</v>
      </c>
      <c r="F229" s="19">
        <f t="shared" si="50"/>
        <v>5280689757.8100004</v>
      </c>
    </row>
    <row r="230" spans="1:6" s="5" customFormat="1" hidden="1" x14ac:dyDescent="0.25">
      <c r="B230" s="15" t="s">
        <v>417</v>
      </c>
      <c r="C230" s="5" t="s">
        <v>418</v>
      </c>
      <c r="D230" s="16">
        <v>0</v>
      </c>
      <c r="E230" s="16">
        <f t="shared" ref="E230:F230" si="51">+E231</f>
        <v>0</v>
      </c>
      <c r="F230" s="16">
        <f t="shared" si="51"/>
        <v>0</v>
      </c>
    </row>
    <row r="231" spans="1:6" hidden="1" x14ac:dyDescent="0.25">
      <c r="B231" s="17" t="s">
        <v>419</v>
      </c>
      <c r="C231" s="29" t="s">
        <v>420</v>
      </c>
      <c r="D231" s="28">
        <v>0</v>
      </c>
      <c r="E231" s="28">
        <f>+'[1]Programa I'!F231+'[1]Programa II'!F231+'[1]Programa III'!F231+'[1]Programa IV'!F231</f>
        <v>0</v>
      </c>
      <c r="F231" s="28">
        <f>+'[1]Total Programa'!C231</f>
        <v>0</v>
      </c>
    </row>
    <row r="232" spans="1:6" s="5" customFormat="1" hidden="1" x14ac:dyDescent="0.25">
      <c r="B232" s="15" t="s">
        <v>421</v>
      </c>
      <c r="C232" s="5" t="s">
        <v>422</v>
      </c>
      <c r="D232" s="16">
        <v>0</v>
      </c>
      <c r="E232" s="16">
        <f t="shared" ref="E232:F232" si="52">+E233</f>
        <v>0</v>
      </c>
      <c r="F232" s="16">
        <f t="shared" si="52"/>
        <v>0</v>
      </c>
    </row>
    <row r="233" spans="1:6" hidden="1" x14ac:dyDescent="0.25">
      <c r="B233" s="17" t="s">
        <v>423</v>
      </c>
      <c r="C233" s="29" t="s">
        <v>424</v>
      </c>
      <c r="D233" s="28">
        <v>0</v>
      </c>
      <c r="E233" s="28">
        <f>+'[1]Programa I'!F233+'[1]Programa II'!F233+'[1]Programa III'!F233+'[1]Programa IV'!F233</f>
        <v>0</v>
      </c>
      <c r="F233" s="28">
        <f>+'[1]Total Programa'!C233</f>
        <v>0</v>
      </c>
    </row>
    <row r="234" spans="1:6" s="5" customFormat="1" hidden="1" x14ac:dyDescent="0.25">
      <c r="A234" s="1"/>
      <c r="B234" s="15" t="s">
        <v>425</v>
      </c>
      <c r="C234" s="5" t="s">
        <v>426</v>
      </c>
      <c r="D234" s="16">
        <v>17927623668.34</v>
      </c>
      <c r="E234" s="16">
        <f t="shared" ref="E234:F234" si="53">SUM(E235:E239)</f>
        <v>605386263.82000005</v>
      </c>
      <c r="F234" s="16">
        <f t="shared" si="53"/>
        <v>5280689757.8100004</v>
      </c>
    </row>
    <row r="235" spans="1:6" hidden="1" x14ac:dyDescent="0.25">
      <c r="B235" s="17" t="s">
        <v>427</v>
      </c>
      <c r="C235" s="29" t="s">
        <v>301</v>
      </c>
      <c r="D235" s="28">
        <v>0</v>
      </c>
      <c r="E235" s="28">
        <f>+'[1]Programa I'!F235+'[1]Programa II'!F235+'[1]Programa III'!F235+'[1]Programa IV'!F235</f>
        <v>0</v>
      </c>
      <c r="F235" s="28">
        <f>+'[1]Total Programa'!C235</f>
        <v>0</v>
      </c>
    </row>
    <row r="236" spans="1:6" hidden="1" x14ac:dyDescent="0.25">
      <c r="B236" s="17" t="s">
        <v>428</v>
      </c>
      <c r="C236" s="29" t="s">
        <v>303</v>
      </c>
      <c r="D236" s="28">
        <v>6922616445.5</v>
      </c>
      <c r="E236" s="28">
        <f>+'[1]Programa I'!F236+'[1]Programa II'!F236+'[1]Programa III'!F236+'[1]Programa IV'!F236</f>
        <v>139646000</v>
      </c>
      <c r="F236" s="28">
        <f>+'[1]Total Programa'!C236</f>
        <v>1460488612.9100001</v>
      </c>
    </row>
    <row r="237" spans="1:6" hidden="1" x14ac:dyDescent="0.25">
      <c r="B237" s="17" t="s">
        <v>429</v>
      </c>
      <c r="C237" s="29" t="s">
        <v>305</v>
      </c>
      <c r="D237" s="28">
        <v>609258668.38999999</v>
      </c>
      <c r="E237" s="28">
        <f>+'[1]Programa I'!F237+'[1]Programa II'!F237+'[1]Programa III'!F237+'[1]Programa IV'!F237</f>
        <v>29987000</v>
      </c>
      <c r="F237" s="28">
        <f>+'[1]Total Programa'!C237</f>
        <v>134752000</v>
      </c>
    </row>
    <row r="238" spans="1:6" hidden="1" x14ac:dyDescent="0.25">
      <c r="B238" s="17" t="s">
        <v>430</v>
      </c>
      <c r="C238" s="29" t="s">
        <v>307</v>
      </c>
      <c r="D238" s="28">
        <v>6724825702.96</v>
      </c>
      <c r="E238" s="28">
        <f>+'[1]Programa I'!F238+'[1]Programa II'!F238+'[1]Programa III'!F238+'[1]Programa IV'!F238</f>
        <v>272848642.67000002</v>
      </c>
      <c r="F238" s="28">
        <f>+'[1]Total Programa'!C238</f>
        <v>1766134528.49</v>
      </c>
    </row>
    <row r="239" spans="1:6" hidden="1" x14ac:dyDescent="0.25">
      <c r="B239" s="17" t="s">
        <v>431</v>
      </c>
      <c r="C239" s="29" t="s">
        <v>309</v>
      </c>
      <c r="D239" s="28">
        <v>3670922851.4899998</v>
      </c>
      <c r="E239" s="28">
        <f>+'[1]Programa I'!F239+'[1]Programa II'!F239+'[1]Programa III'!F239+'[1]Programa IV'!F239</f>
        <v>162904621.15000001</v>
      </c>
      <c r="F239" s="28">
        <f>+'[1]Total Programa'!C239</f>
        <v>1919314616.4100003</v>
      </c>
    </row>
    <row r="240" spans="1:6" s="5" customFormat="1" x14ac:dyDescent="0.25">
      <c r="A240" s="14"/>
      <c r="B240" s="17" t="s">
        <v>432</v>
      </c>
      <c r="C240" s="34" t="s">
        <v>433</v>
      </c>
      <c r="D240" s="19">
        <v>53338928513.840004</v>
      </c>
      <c r="E240" s="19">
        <f t="shared" ref="E240:F240" si="54">+E241+E247</f>
        <v>2427051682.8899999</v>
      </c>
      <c r="F240" s="19">
        <f t="shared" si="54"/>
        <v>26210049490.619995</v>
      </c>
    </row>
    <row r="241" spans="1:6" s="5" customFormat="1" hidden="1" x14ac:dyDescent="0.25">
      <c r="A241" s="1"/>
      <c r="B241" s="15" t="s">
        <v>434</v>
      </c>
      <c r="C241" s="37" t="s">
        <v>435</v>
      </c>
      <c r="D241" s="16">
        <v>3879797478.2599998</v>
      </c>
      <c r="E241" s="16">
        <f t="shared" ref="E241:F241" si="55">SUM(E242:E246)</f>
        <v>133327962.03</v>
      </c>
      <c r="F241" s="16">
        <f t="shared" si="55"/>
        <v>1838090665.21</v>
      </c>
    </row>
    <row r="242" spans="1:6" hidden="1" x14ac:dyDescent="0.25">
      <c r="B242" s="17" t="s">
        <v>436</v>
      </c>
      <c r="C242" s="36" t="s">
        <v>336</v>
      </c>
      <c r="D242" s="28">
        <v>2393674663.9200001</v>
      </c>
      <c r="E242" s="28">
        <f>+'[1]Programa I'!F242+'[1]Programa II'!F242+'[1]Programa III'!F242+'[1]Programa IV'!F242</f>
        <v>75440962.030000001</v>
      </c>
      <c r="F242" s="28">
        <f>+'[1]Total Programa'!C242</f>
        <v>1197035665.21</v>
      </c>
    </row>
    <row r="243" spans="1:6" hidden="1" x14ac:dyDescent="0.25">
      <c r="B243" s="17" t="s">
        <v>437</v>
      </c>
      <c r="C243" s="36" t="s">
        <v>338</v>
      </c>
      <c r="D243" s="28">
        <v>114421866.91</v>
      </c>
      <c r="E243" s="28">
        <f>+'[1]Programa I'!F243+'[1]Programa II'!F243+'[1]Programa III'!F243+'[1]Programa IV'!F243</f>
        <v>0</v>
      </c>
      <c r="F243" s="28">
        <f>+'[1]Total Programa'!C243</f>
        <v>6317000</v>
      </c>
    </row>
    <row r="244" spans="1:6" hidden="1" x14ac:dyDescent="0.25">
      <c r="B244" s="17" t="s">
        <v>438</v>
      </c>
      <c r="C244" s="36" t="s">
        <v>340</v>
      </c>
      <c r="D244" s="28">
        <v>0</v>
      </c>
      <c r="E244" s="28">
        <f>+'[1]Programa I'!F244+'[1]Programa II'!F244+'[1]Programa III'!F244+'[1]Programa IV'!F244</f>
        <v>0</v>
      </c>
      <c r="F244" s="28">
        <f>+'[1]Total Programa'!C244</f>
        <v>0</v>
      </c>
    </row>
    <row r="245" spans="1:6" hidden="1" x14ac:dyDescent="0.25">
      <c r="B245" s="17" t="s">
        <v>439</v>
      </c>
      <c r="C245" s="36" t="s">
        <v>342</v>
      </c>
      <c r="D245" s="28">
        <v>127073723.16000003</v>
      </c>
      <c r="E245" s="28">
        <f>+'[1]Programa I'!F245+'[1]Programa II'!F245+'[1]Programa III'!F245+'[1]Programa IV'!F245</f>
        <v>0</v>
      </c>
      <c r="F245" s="28">
        <f>+'[1]Total Programa'!C245</f>
        <v>0</v>
      </c>
    </row>
    <row r="246" spans="1:6" hidden="1" x14ac:dyDescent="0.25">
      <c r="B246" s="17" t="s">
        <v>440</v>
      </c>
      <c r="C246" s="36" t="s">
        <v>344</v>
      </c>
      <c r="D246" s="28">
        <v>1244627224.27</v>
      </c>
      <c r="E246" s="28">
        <f>+'[1]Programa I'!F246+'[1]Programa II'!F246+'[1]Programa III'!F246+'[1]Programa IV'!F246</f>
        <v>57887000</v>
      </c>
      <c r="F246" s="28">
        <f>+'[1]Total Programa'!C246</f>
        <v>634738000</v>
      </c>
    </row>
    <row r="247" spans="1:6" s="5" customFormat="1" hidden="1" x14ac:dyDescent="0.25">
      <c r="A247" s="1"/>
      <c r="B247" s="15" t="s">
        <v>441</v>
      </c>
      <c r="C247" s="37" t="s">
        <v>442</v>
      </c>
      <c r="D247" s="16">
        <v>49459131035.580002</v>
      </c>
      <c r="E247" s="16">
        <f t="shared" ref="E247:F247" si="56">SUM(E248:E265)</f>
        <v>2293723720.8599997</v>
      </c>
      <c r="F247" s="16">
        <f t="shared" si="56"/>
        <v>24371958825.409996</v>
      </c>
    </row>
    <row r="248" spans="1:6" hidden="1" x14ac:dyDescent="0.25">
      <c r="B248" s="17" t="s">
        <v>443</v>
      </c>
      <c r="C248" s="36" t="s">
        <v>348</v>
      </c>
      <c r="D248" s="28">
        <v>12063317361.18</v>
      </c>
      <c r="E248" s="28">
        <f>+'[1]Programa I'!F248+'[1]Programa II'!F248+'[1]Programa III'!F248+'[1]Programa IV'!F248</f>
        <v>686864441.88</v>
      </c>
      <c r="F248" s="28">
        <f>+'[1]Total Programa'!C248</f>
        <v>6692587052.5900002</v>
      </c>
    </row>
    <row r="249" spans="1:6" hidden="1" x14ac:dyDescent="0.25">
      <c r="B249" s="17" t="s">
        <v>444</v>
      </c>
      <c r="C249" s="36" t="s">
        <v>350</v>
      </c>
      <c r="D249" s="28">
        <v>13595529743.93</v>
      </c>
      <c r="E249" s="28">
        <f>+'[1]Programa I'!F249+'[1]Programa II'!F249+'[1]Programa III'!F249+'[1]Programa IV'!F249</f>
        <v>395139040.27999997</v>
      </c>
      <c r="F249" s="28">
        <f>+'[1]Total Programa'!C249</f>
        <v>5050604811.1599998</v>
      </c>
    </row>
    <row r="250" spans="1:6" hidden="1" x14ac:dyDescent="0.25">
      <c r="B250" s="17" t="s">
        <v>445</v>
      </c>
      <c r="C250" s="36" t="s">
        <v>352</v>
      </c>
      <c r="D250" s="28">
        <v>5608170175.4200001</v>
      </c>
      <c r="E250" s="28">
        <f>+'[1]Programa I'!F250+'[1]Programa II'!F250+'[1]Programa III'!F250+'[1]Programa IV'!F250</f>
        <v>190572308.75</v>
      </c>
      <c r="F250" s="28">
        <f>+'[1]Total Programa'!C250</f>
        <v>3194579160.7399998</v>
      </c>
    </row>
    <row r="251" spans="1:6" hidden="1" x14ac:dyDescent="0.25">
      <c r="B251" s="17" t="s">
        <v>446</v>
      </c>
      <c r="C251" s="36" t="s">
        <v>354</v>
      </c>
      <c r="D251" s="28">
        <v>4541750387.8100004</v>
      </c>
      <c r="E251" s="28">
        <f>+'[1]Programa I'!F251+'[1]Programa II'!F251+'[1]Programa III'!F251+'[1]Programa IV'!F251</f>
        <v>346401000</v>
      </c>
      <c r="F251" s="28">
        <f>+'[1]Total Programa'!C251</f>
        <v>2291252780</v>
      </c>
    </row>
    <row r="252" spans="1:6" hidden="1" x14ac:dyDescent="0.25">
      <c r="B252" s="17" t="s">
        <v>447</v>
      </c>
      <c r="C252" s="36" t="s">
        <v>356</v>
      </c>
      <c r="D252" s="28">
        <v>0</v>
      </c>
      <c r="E252" s="28">
        <f>+'[1]Programa I'!F252+'[1]Programa II'!F252+'[1]Programa III'!F252+'[1]Programa IV'!F252</f>
        <v>0</v>
      </c>
      <c r="F252" s="28">
        <f>+'[1]Total Programa'!C252</f>
        <v>0</v>
      </c>
    </row>
    <row r="253" spans="1:6" hidden="1" x14ac:dyDescent="0.25">
      <c r="B253" s="17" t="s">
        <v>448</v>
      </c>
      <c r="C253" s="36" t="s">
        <v>358</v>
      </c>
      <c r="D253" s="28">
        <v>257684445.13</v>
      </c>
      <c r="E253" s="28">
        <f>+'[1]Programa I'!F253+'[1]Programa II'!F253+'[1]Programa III'!F253+'[1]Programa IV'!F253</f>
        <v>16960000</v>
      </c>
      <c r="F253" s="28">
        <f>+'[1]Total Programa'!C253</f>
        <v>58675000</v>
      </c>
    </row>
    <row r="254" spans="1:6" hidden="1" x14ac:dyDescent="0.25">
      <c r="B254" s="17" t="s">
        <v>449</v>
      </c>
      <c r="C254" s="36" t="s">
        <v>360</v>
      </c>
      <c r="D254" s="28">
        <v>0</v>
      </c>
      <c r="E254" s="28">
        <f>+'[1]Programa I'!F254+'[1]Programa II'!F254+'[1]Programa III'!F254+'[1]Programa IV'!F254</f>
        <v>0</v>
      </c>
      <c r="F254" s="28">
        <f>+'[1]Total Programa'!C254</f>
        <v>0</v>
      </c>
    </row>
    <row r="255" spans="1:6" hidden="1" x14ac:dyDescent="0.25">
      <c r="B255" s="17" t="s">
        <v>450</v>
      </c>
      <c r="C255" s="36" t="s">
        <v>362</v>
      </c>
      <c r="D255" s="28">
        <v>3210791713.5300002</v>
      </c>
      <c r="E255" s="28">
        <f>+'[1]Programa I'!F255+'[1]Programa II'!F255+'[1]Programa III'!F255+'[1]Programa IV'!F255</f>
        <v>259831000</v>
      </c>
      <c r="F255" s="28">
        <f>+'[1]Total Programa'!C255</f>
        <v>2092793173.3</v>
      </c>
    </row>
    <row r="256" spans="1:6" hidden="1" x14ac:dyDescent="0.25">
      <c r="B256" s="17" t="s">
        <v>451</v>
      </c>
      <c r="C256" s="36" t="s">
        <v>364</v>
      </c>
      <c r="D256" s="28">
        <v>4442959250.3199997</v>
      </c>
      <c r="E256" s="28">
        <f>+'[1]Programa I'!F256+'[1]Programa II'!F256+'[1]Programa III'!F256+'[1]Programa IV'!F256</f>
        <v>88986000</v>
      </c>
      <c r="F256" s="28">
        <f>+'[1]Total Programa'!C256</f>
        <v>1566671345.3600001</v>
      </c>
    </row>
    <row r="257" spans="1:6" hidden="1" x14ac:dyDescent="0.25">
      <c r="B257" s="17" t="s">
        <v>452</v>
      </c>
      <c r="C257" s="36" t="s">
        <v>366</v>
      </c>
      <c r="D257" s="28">
        <v>0</v>
      </c>
      <c r="E257" s="28">
        <f>+'[1]Programa I'!F257+'[1]Programa II'!F257+'[1]Programa III'!F257+'[1]Programa IV'!F257</f>
        <v>0</v>
      </c>
      <c r="F257" s="28">
        <f>+'[1]Total Programa'!C257</f>
        <v>0</v>
      </c>
    </row>
    <row r="258" spans="1:6" hidden="1" x14ac:dyDescent="0.25">
      <c r="B258" s="17" t="s">
        <v>453</v>
      </c>
      <c r="C258" s="36" t="s">
        <v>368</v>
      </c>
      <c r="D258" s="28">
        <v>0</v>
      </c>
      <c r="E258" s="28">
        <f>+'[1]Programa I'!F258+'[1]Programa II'!F258+'[1]Programa III'!F258+'[1]Programa IV'!F258</f>
        <v>0</v>
      </c>
      <c r="F258" s="28">
        <f>+'[1]Total Programa'!C258</f>
        <v>0</v>
      </c>
    </row>
    <row r="259" spans="1:6" hidden="1" x14ac:dyDescent="0.25">
      <c r="B259" s="17" t="s">
        <v>454</v>
      </c>
      <c r="C259" s="36" t="s">
        <v>370</v>
      </c>
      <c r="D259" s="28">
        <v>3018876479.4099998</v>
      </c>
      <c r="E259" s="28">
        <f>+'[1]Programa I'!F259+'[1]Programa II'!F259+'[1]Programa III'!F259+'[1]Programa IV'!F259</f>
        <v>286352529.85000002</v>
      </c>
      <c r="F259" s="28">
        <f>+'[1]Total Programa'!C259</f>
        <v>2268274381.9000001</v>
      </c>
    </row>
    <row r="260" spans="1:6" hidden="1" x14ac:dyDescent="0.25">
      <c r="B260" s="17" t="s">
        <v>455</v>
      </c>
      <c r="C260" s="36" t="s">
        <v>372</v>
      </c>
      <c r="D260" s="28">
        <v>461870077.75</v>
      </c>
      <c r="E260" s="28">
        <f>+'[1]Programa I'!F260+'[1]Programa II'!F260+'[1]Programa III'!F260+'[1]Programa IV'!F260</f>
        <v>0</v>
      </c>
      <c r="F260" s="28">
        <f>+'[1]Total Programa'!C260</f>
        <v>65768000</v>
      </c>
    </row>
    <row r="261" spans="1:6" hidden="1" x14ac:dyDescent="0.25">
      <c r="B261" s="17" t="s">
        <v>456</v>
      </c>
      <c r="C261" s="36" t="s">
        <v>374</v>
      </c>
      <c r="D261" s="28">
        <v>0</v>
      </c>
      <c r="E261" s="28">
        <f>+'[1]Programa I'!F261+'[1]Programa II'!F261+'[1]Programa III'!F261+'[1]Programa IV'!F261</f>
        <v>0</v>
      </c>
      <c r="F261" s="28">
        <f>+'[1]Total Programa'!C261</f>
        <v>0</v>
      </c>
    </row>
    <row r="262" spans="1:6" hidden="1" x14ac:dyDescent="0.25">
      <c r="B262" s="17" t="s">
        <v>457</v>
      </c>
      <c r="C262" s="36" t="s">
        <v>376</v>
      </c>
      <c r="D262" s="28">
        <v>1679943589.3000002</v>
      </c>
      <c r="E262" s="28">
        <f>+'[1]Programa I'!F262+'[1]Programa II'!F262+'[1]Programa III'!F262+'[1]Programa IV'!F262</f>
        <v>22617400.100000001</v>
      </c>
      <c r="F262" s="28">
        <f>+'[1]Total Programa'!C262</f>
        <v>943474070.01000011</v>
      </c>
    </row>
    <row r="263" spans="1:6" hidden="1" x14ac:dyDescent="0.25">
      <c r="B263" s="17" t="s">
        <v>458</v>
      </c>
      <c r="C263" s="36" t="s">
        <v>378</v>
      </c>
      <c r="D263" s="28">
        <v>249111811.79999998</v>
      </c>
      <c r="E263" s="28">
        <f>+'[1]Programa I'!F263+'[1]Programa II'!F263+'[1]Programa III'!F263+'[1]Programa IV'!F263</f>
        <v>0</v>
      </c>
      <c r="F263" s="28">
        <f>+'[1]Total Programa'!C263</f>
        <v>54137050.350000001</v>
      </c>
    </row>
    <row r="264" spans="1:6" hidden="1" x14ac:dyDescent="0.25">
      <c r="B264" s="17" t="s">
        <v>459</v>
      </c>
      <c r="C264" s="36" t="s">
        <v>380</v>
      </c>
      <c r="D264" s="28">
        <v>105363000</v>
      </c>
      <c r="E264" s="28">
        <f>+'[1]Programa I'!F264+'[1]Programa II'!F264+'[1]Programa III'!F264+'[1]Programa IV'!F264</f>
        <v>0</v>
      </c>
      <c r="F264" s="28">
        <f>+'[1]Total Programa'!C264</f>
        <v>0</v>
      </c>
    </row>
    <row r="265" spans="1:6" hidden="1" x14ac:dyDescent="0.25">
      <c r="B265" s="17" t="s">
        <v>460</v>
      </c>
      <c r="C265" s="36" t="s">
        <v>382</v>
      </c>
      <c r="D265" s="28">
        <v>223763000</v>
      </c>
      <c r="E265" s="28">
        <f>+'[1]Programa I'!F265+'[1]Programa II'!F265+'[1]Programa III'!F265+'[1]Programa IV'!F265</f>
        <v>0</v>
      </c>
      <c r="F265" s="28">
        <f>+'[1]Total Programa'!C265</f>
        <v>93142000</v>
      </c>
    </row>
    <row r="266" spans="1:6" s="5" customFormat="1" x14ac:dyDescent="0.25">
      <c r="A266" s="14"/>
      <c r="B266" s="17" t="s">
        <v>461</v>
      </c>
      <c r="C266" s="1" t="s">
        <v>462</v>
      </c>
      <c r="D266" s="19">
        <v>124480547762.45</v>
      </c>
      <c r="E266" s="19">
        <f t="shared" ref="E266:F266" si="57">+E267</f>
        <v>5125378971.8699999</v>
      </c>
      <c r="F266" s="19">
        <f t="shared" si="57"/>
        <v>54302420968.389999</v>
      </c>
    </row>
    <row r="267" spans="1:6" s="5" customFormat="1" hidden="1" x14ac:dyDescent="0.25">
      <c r="A267" s="1"/>
      <c r="B267" s="15" t="s">
        <v>463</v>
      </c>
      <c r="C267" s="5" t="s">
        <v>464</v>
      </c>
      <c r="D267" s="16">
        <v>124480547762.45</v>
      </c>
      <c r="E267" s="16">
        <f t="shared" ref="E267:F267" si="58">SUM(E268:E275)</f>
        <v>5125378971.8699999</v>
      </c>
      <c r="F267" s="16">
        <f t="shared" si="58"/>
        <v>54302420968.389999</v>
      </c>
    </row>
    <row r="268" spans="1:6" hidden="1" x14ac:dyDescent="0.25">
      <c r="B268" s="17" t="s">
        <v>465</v>
      </c>
      <c r="C268" s="18" t="s">
        <v>391</v>
      </c>
      <c r="D268" s="28">
        <v>47241203013.390007</v>
      </c>
      <c r="E268" s="28">
        <f>+'[1]Programa I'!F268+'[1]Programa II'!F268+'[1]Programa III'!F268+'[1]Programa IV'!F268</f>
        <v>1802657516.9300001</v>
      </c>
      <c r="F268" s="28">
        <f>+'[1]Total Programa'!C268</f>
        <v>21614203957.34</v>
      </c>
    </row>
    <row r="269" spans="1:6" hidden="1" x14ac:dyDescent="0.25">
      <c r="B269" s="17" t="s">
        <v>466</v>
      </c>
      <c r="C269" s="29" t="s">
        <v>393</v>
      </c>
      <c r="D269" s="28">
        <v>38168970475.550003</v>
      </c>
      <c r="E269" s="28">
        <f>+'[1]Programa I'!F269+'[1]Programa II'!F269+'[1]Programa III'!F269+'[1]Programa IV'!F269</f>
        <v>2630738525.9299998</v>
      </c>
      <c r="F269" s="28">
        <f>+'[1]Total Programa'!C269</f>
        <v>23795069646.34</v>
      </c>
    </row>
    <row r="270" spans="1:6" hidden="1" x14ac:dyDescent="0.25">
      <c r="B270" s="17" t="s">
        <v>467</v>
      </c>
      <c r="C270" s="36" t="s">
        <v>395</v>
      </c>
      <c r="D270" s="28">
        <v>0</v>
      </c>
      <c r="E270" s="28">
        <f>+'[1]Programa I'!F270+'[1]Programa II'!F270+'[1]Programa III'!F270+'[1]Programa IV'!F270</f>
        <v>0</v>
      </c>
      <c r="F270" s="28">
        <f>+'[1]Total Programa'!C270</f>
        <v>0</v>
      </c>
    </row>
    <row r="271" spans="1:6" hidden="1" x14ac:dyDescent="0.25">
      <c r="B271" s="17" t="s">
        <v>468</v>
      </c>
      <c r="C271" s="18" t="s">
        <v>397</v>
      </c>
      <c r="D271" s="28">
        <v>38077547984.809998</v>
      </c>
      <c r="E271" s="28">
        <f>+'[1]Programa I'!F271+'[1]Programa II'!F271+'[1]Programa III'!F271+'[1]Programa IV'!F271</f>
        <v>536445929.00999999</v>
      </c>
      <c r="F271" s="28">
        <f>+'[1]Total Programa'!C271</f>
        <v>8197463364.710001</v>
      </c>
    </row>
    <row r="272" spans="1:6" hidden="1" x14ac:dyDescent="0.25">
      <c r="B272" s="17" t="s">
        <v>469</v>
      </c>
      <c r="C272" s="34" t="s">
        <v>399</v>
      </c>
      <c r="D272" s="28">
        <v>992826288.69999993</v>
      </c>
      <c r="E272" s="28">
        <f>+'[1]Programa I'!F272+'[1]Programa II'!F272+'[1]Programa III'!F272+'[1]Programa IV'!F272</f>
        <v>155537000</v>
      </c>
      <c r="F272" s="28">
        <f>+'[1]Total Programa'!C272</f>
        <v>695684000</v>
      </c>
    </row>
    <row r="273" spans="1:43" hidden="1" x14ac:dyDescent="0.25">
      <c r="B273" s="17" t="s">
        <v>470</v>
      </c>
      <c r="C273" s="38" t="s">
        <v>407</v>
      </c>
      <c r="D273" s="28">
        <v>0</v>
      </c>
      <c r="E273" s="28">
        <f>+'[1]Programa I'!F273+'[1]Programa II'!F273+'[1]Programa III'!F273+'[1]Programa IV'!F273</f>
        <v>0</v>
      </c>
      <c r="F273" s="28">
        <f>+'[1]Total Programa'!C273</f>
        <v>0</v>
      </c>
    </row>
    <row r="274" spans="1:43" hidden="1" x14ac:dyDescent="0.25">
      <c r="B274" s="17" t="s">
        <v>471</v>
      </c>
      <c r="C274" s="38" t="s">
        <v>403</v>
      </c>
      <c r="D274" s="28">
        <v>0</v>
      </c>
      <c r="E274" s="28">
        <f>+'[1]Programa I'!F274+'[1]Programa II'!F274+'[1]Programa III'!F274+'[1]Programa IV'!F274</f>
        <v>0</v>
      </c>
      <c r="F274" s="28">
        <f>+'[1]Total Programa'!C274</f>
        <v>0</v>
      </c>
    </row>
    <row r="275" spans="1:43" hidden="1" x14ac:dyDescent="0.25">
      <c r="B275" s="17" t="s">
        <v>472</v>
      </c>
      <c r="C275" s="38" t="s">
        <v>405</v>
      </c>
      <c r="D275" s="28">
        <v>0</v>
      </c>
      <c r="E275" s="28">
        <f>+'[1]Programa I'!F275+'[1]Programa II'!F275+'[1]Programa III'!F275+'[1]Programa IV'!F275</f>
        <v>0</v>
      </c>
      <c r="F275" s="28">
        <f>+'[1]Total Programa'!C275</f>
        <v>0</v>
      </c>
    </row>
    <row r="276" spans="1:43" s="5" customFormat="1" hidden="1" x14ac:dyDescent="0.25">
      <c r="A276" s="14"/>
      <c r="B276" s="10">
        <v>9</v>
      </c>
      <c r="C276" s="39" t="s">
        <v>473</v>
      </c>
      <c r="D276" s="12">
        <v>0</v>
      </c>
      <c r="E276" s="12">
        <f t="shared" ref="E276:F276" si="59">+E277</f>
        <v>0</v>
      </c>
      <c r="F276" s="12">
        <f t="shared" si="59"/>
        <v>0</v>
      </c>
    </row>
    <row r="277" spans="1:43" s="5" customFormat="1" hidden="1" x14ac:dyDescent="0.25">
      <c r="A277" s="14"/>
      <c r="B277" s="40">
        <v>9.02</v>
      </c>
      <c r="C277" s="41" t="s">
        <v>474</v>
      </c>
      <c r="D277" s="32">
        <v>0</v>
      </c>
      <c r="E277" s="32">
        <f t="shared" ref="E277:F277" si="60">SUM(E278:E279)</f>
        <v>0</v>
      </c>
      <c r="F277" s="32">
        <f t="shared" si="60"/>
        <v>0</v>
      </c>
    </row>
    <row r="278" spans="1:43" s="5" customFormat="1" hidden="1" x14ac:dyDescent="0.25">
      <c r="B278" s="17" t="s">
        <v>475</v>
      </c>
      <c r="C278" s="30" t="s">
        <v>476</v>
      </c>
      <c r="D278" s="28">
        <v>0</v>
      </c>
      <c r="E278" s="28">
        <f>+'[1]Programa I'!F278+'[1]Programa II'!F278+'[1]Programa III'!F278+'[1]Programa IV'!F278</f>
        <v>0</v>
      </c>
      <c r="F278" s="28">
        <f>+'[1]Total Programa'!C278</f>
        <v>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s="5" customFormat="1" hidden="1" x14ac:dyDescent="0.25">
      <c r="B279" s="42" t="s">
        <v>477</v>
      </c>
      <c r="C279" s="43" t="s">
        <v>478</v>
      </c>
      <c r="D279" s="44">
        <v>0</v>
      </c>
      <c r="E279" s="44">
        <f>+'[1]Programa I'!F279+'[1]Programa II'!F279+'[1]Programa III'!F279+'[1]Programa IV'!F279</f>
        <v>0</v>
      </c>
      <c r="F279" s="44">
        <f>+'[1]Total Programa'!C279</f>
        <v>0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s="5" customFormat="1" x14ac:dyDescent="0.25">
      <c r="A280" s="9"/>
      <c r="B280" s="10"/>
      <c r="C280" s="45" t="s">
        <v>479</v>
      </c>
      <c r="D280" s="12">
        <v>211798885402.63821</v>
      </c>
      <c r="E280" s="12">
        <f t="shared" ref="E280:F280" si="61">SUM(E6+E35+E98+E126+E148+E162+E228+E276)</f>
        <v>8972123596.8799992</v>
      </c>
      <c r="F280" s="12">
        <f t="shared" si="61"/>
        <v>93677208773.959991</v>
      </c>
    </row>
    <row r="281" spans="1:43" x14ac:dyDescent="0.25">
      <c r="D281" s="4"/>
    </row>
    <row r="283" spans="1:43" x14ac:dyDescent="0.25">
      <c r="D283" s="4"/>
    </row>
  </sheetData>
  <hyperlinks>
    <hyperlink ref="B1" location="Indice!A1" display="PRESUPUESTO ORDINARIO 2020" xr:uid="{BB165F6F-629A-4B74-AEF7-B386CD40486A}"/>
  </hyperlinks>
  <printOptions horizontalCentered="1"/>
  <pageMargins left="0.59055118110236227" right="0.59055118110236227" top="1.5342519685039371" bottom="0.98425196850393704" header="0.59055118110236227" footer="0.59055118110236227"/>
  <pageSetup paperSize="9" scale="61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Ingresos</vt:lpstr>
      <vt:lpstr>Egresos</vt:lpstr>
      <vt:lpstr>Egresos!Área_de_impresión</vt:lpstr>
      <vt:lpstr>Ingresos!Área_de_impresión</vt:lpstr>
      <vt:lpstr>Egresos!Print_Area</vt:lpstr>
      <vt:lpstr>Ingresos!Print_Area</vt:lpstr>
      <vt:lpstr>Egresos!Print_Titles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cp:lastPrinted>2022-12-23T15:52:11Z</cp:lastPrinted>
  <dcterms:created xsi:type="dcterms:W3CDTF">2022-12-23T15:35:39Z</dcterms:created>
  <dcterms:modified xsi:type="dcterms:W3CDTF">2022-12-23T16:01:16Z</dcterms:modified>
</cp:coreProperties>
</file>