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f_inst_Unidad\Uso_General\Dpto. Financiero Contable\UCO - Información sobre Transparencia\Informes mensuales y trimestrales 2020\Mensuales\"/>
    </mc:Choice>
  </mc:AlternateContent>
  <xr:revisionPtr revIDLastSave="0" documentId="8_{0E14DBA3-A198-45AE-9C97-375238074358}" xr6:coauthVersionLast="45" xr6:coauthVersionMax="45" xr10:uidLastSave="{00000000-0000-0000-0000-000000000000}"/>
  <bookViews>
    <workbookView xWindow="-120" yWindow="-120" windowWidth="29040" windowHeight="15840" activeTab="1" xr2:uid="{61EF83F5-4456-4B12-8EED-4A0A9B24CAEE}"/>
  </bookViews>
  <sheets>
    <sheet name="Ingresos" sheetId="1" r:id="rId1"/>
    <sheet name="Egresos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ced1">'[6]Sit. Familiar'!$D$4</definedName>
    <definedName name="_ced10">'[6]Sit. Familiar'!$D$13</definedName>
    <definedName name="_ced11">'[6]Sit. Familiar'!$D$14</definedName>
    <definedName name="_ced12">'[6]Sit. Familiar'!$D$15</definedName>
    <definedName name="_ced13">'[6]Sit. Familiar'!$D$16</definedName>
    <definedName name="_ced14">'[6]Sit. Familiar'!$D$17</definedName>
    <definedName name="_ced15">'[6]Sit. Familiar'!$D$18</definedName>
    <definedName name="_ced16">'[6]Sit. Familiar'!$D$19</definedName>
    <definedName name="_ced2">'[6]Sit. Familiar'!$D$5</definedName>
    <definedName name="_ced3">'[6]Sit. Familiar'!$D$6</definedName>
    <definedName name="_ced4">'[6]Sit. Familiar'!$D$7</definedName>
    <definedName name="_ced5">'[6]Sit. Familiar'!$D$8</definedName>
    <definedName name="_ced6">'[6]Sit. Familiar'!$D$9</definedName>
    <definedName name="_ced7">'[6]Sit. Familiar'!$D$10</definedName>
    <definedName name="_ced8">'[6]Sit. Familiar'!$D$11</definedName>
    <definedName name="_ced9">'[6]Sit. Familiar'!$D$12</definedName>
    <definedName name="_xlnm._FilterDatabase" localSheetId="1" hidden="1">Egresos!$A$5:$K$279</definedName>
    <definedName name="_xlnm._FilterDatabase" localSheetId="0" hidden="1">Ingresos!$L$5:$AH$51</definedName>
    <definedName name="aaaa">[7]Refer!$A$3:$A$10</definedName>
    <definedName name="_xlnm.Print_Area" localSheetId="1">Egresos!$B$1:$K$280</definedName>
    <definedName name="_xlnm.Print_Area" localSheetId="0">Ingresos!$A$1:$R$53</definedName>
    <definedName name="_xlnm.Database" localSheetId="1">#REF!</definedName>
    <definedName name="_xlnm.Database">#REF!</definedName>
    <definedName name="BasedeDatos2" localSheetId="1">#REF!</definedName>
    <definedName name="BasedeDatos2">#REF!</definedName>
    <definedName name="BBBB">#REF!</definedName>
    <definedName name="BONOS">#REF!</definedName>
    <definedName name="comiones">#REF!</definedName>
    <definedName name="Database">#REF!</definedName>
    <definedName name="Disponibilidad_ARTICULO_59." localSheetId="1">#REF!</definedName>
    <definedName name="Disponibilidad_ARTICULO_59.">#REF!</definedName>
    <definedName name="HOLA" localSheetId="1">#REF!</definedName>
    <definedName name="HOLA">#REF!</definedName>
    <definedName name="nombre_1" localSheetId="1">'[8]INFORMACION DE INGRESOS Y FIS'!$B$6</definedName>
    <definedName name="nombre_1">'[2]INFORMACION DE INGRESOS Y FIS'!$B$6</definedName>
    <definedName name="nombre_10" localSheetId="1">'[9]INFORMACION DE INGRESOS Y FIS'!$B$13</definedName>
    <definedName name="nombre_10">'[3]INFORMACION DE INGRESOS Y FIS'!$B$13</definedName>
    <definedName name="nombre_11" localSheetId="1">'[9]INFORMACION DE INGRESOS Y FIS'!$B$14</definedName>
    <definedName name="nombre_11">'[3]INFORMACION DE INGRESOS Y FIS'!$B$14</definedName>
    <definedName name="nombre_12" localSheetId="1">'[9]INFORMACION DE INGRESOS Y FIS'!$B$15</definedName>
    <definedName name="nombre_12">'[3]INFORMACION DE INGRESOS Y FIS'!$B$15</definedName>
    <definedName name="nombre_13" localSheetId="1">'[9]INFORMACION DE INGRESOS Y FIS'!$B$16</definedName>
    <definedName name="nombre_13">'[3]INFORMACION DE INGRESOS Y FIS'!$B$16</definedName>
    <definedName name="nombre_14" localSheetId="1">'[9]INFORMACION DE INGRESOS Y FIS'!$B$17</definedName>
    <definedName name="nombre_14">'[3]INFORMACION DE INGRESOS Y FIS'!$B$17</definedName>
    <definedName name="nombre_2" localSheetId="1">'[8]INFORMACION DE INGRESOS Y FIS'!$B$7</definedName>
    <definedName name="nombre_2">'[2]INFORMACION DE INGRESOS Y FIS'!$B$7</definedName>
    <definedName name="nombre_3" localSheetId="1">'[8]INFORMACION DE INGRESOS Y FIS'!$B$8</definedName>
    <definedName name="nombre_3">'[2]INFORMACION DE INGRESOS Y FIS'!$B$8</definedName>
    <definedName name="nombre_4" localSheetId="1">'[8]INFORMACION DE INGRESOS Y FIS'!$B$9</definedName>
    <definedName name="nombre_4">'[2]INFORMACION DE INGRESOS Y FIS'!$B$9</definedName>
    <definedName name="nombre_5" localSheetId="1">'[9]INFORMACION DE INGRESOS Y FIS'!$B$8</definedName>
    <definedName name="nombre_5">'[3]INFORMACION DE INGRESOS Y FIS'!$B$8</definedName>
    <definedName name="nombre_6" localSheetId="1">'[9]INFORMACION DE INGRESOS Y FIS'!$B$9</definedName>
    <definedName name="nombre_6">'[3]INFORMACION DE INGRESOS Y FIS'!$B$9</definedName>
    <definedName name="nombre_7" localSheetId="1">'[9]INFORMACION DE INGRESOS Y FIS'!$B$10</definedName>
    <definedName name="nombre_7">'[3]INFORMACION DE INGRESOS Y FIS'!$B$10</definedName>
    <definedName name="nombre_8" localSheetId="1">'[9]INFORMACION DE INGRESOS Y FIS'!$B$11</definedName>
    <definedName name="nombre_8">'[3]INFORMACION DE INGRESOS Y FIS'!$B$11</definedName>
    <definedName name="nombre_9" localSheetId="1">'[9]INFORMACION DE INGRESOS Y FIS'!$B$12</definedName>
    <definedName name="nombre_9">'[3]INFORMACION DE INGRESOS Y FIS'!$B$12</definedName>
    <definedName name="nombre1">'[6]Sit. Familiar'!$C$4</definedName>
    <definedName name="nombre10">'[6]Sit. Familiar'!$C$13</definedName>
    <definedName name="nombre11">'[6]Sit. Familiar'!$C$14</definedName>
    <definedName name="nombre12">'[6]Sit. Familiar'!$C$15</definedName>
    <definedName name="nombre13">'[6]Sit. Familiar'!$C$16</definedName>
    <definedName name="nombre14">'[6]Sit. Familiar'!$C$17</definedName>
    <definedName name="nombre15">'[6]Sit. Familiar'!$C$18</definedName>
    <definedName name="nombre16">'[6]Sit. Familiar'!$C$19</definedName>
    <definedName name="nombre2">'[6]Sit. Familiar'!$C$5</definedName>
    <definedName name="nombre3">'[6]Sit. Familiar'!$C$6</definedName>
    <definedName name="nombre4">'[6]Sit. Familiar'!$C$7</definedName>
    <definedName name="nombre5">'[6]Sit. Familiar'!$C$8</definedName>
    <definedName name="nombre6">'[6]Sit. Familiar'!$C$9</definedName>
    <definedName name="nombre7">'[6]Sit. Familiar'!$C$10</definedName>
    <definedName name="nombre8">'[6]Sit. Familiar'!$C$11</definedName>
    <definedName name="nombre9">'[6]Sit. Familiar'!$C$12</definedName>
    <definedName name="Print_Area" localSheetId="0">Ingresos!$K$1:$Q$52</definedName>
    <definedName name="Tipos" localSheetId="1">#REF!</definedName>
    <definedName name="Tipos">#REF!</definedName>
    <definedName name="_xlnm.Print_Titles" localSheetId="1">Egresos!$B:$C,Egresos!$1:$5</definedName>
    <definedName name="TRT" localSheetId="1">'[10]INFORMACION DE INGRESOS Y FIS'!$B$11</definedName>
    <definedName name="TRT">'[4]INFORMACION DE INGRESOS Y FIS'!$B$11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8" i="2" l="1"/>
  <c r="M278" i="2"/>
  <c r="O278" i="2" s="1"/>
  <c r="I278" i="2"/>
  <c r="H278" i="2"/>
  <c r="G278" i="2"/>
  <c r="E278" i="2"/>
  <c r="D278" i="2"/>
  <c r="F278" i="2" s="1"/>
  <c r="N277" i="2"/>
  <c r="N276" i="2" s="1"/>
  <c r="N275" i="2" s="1"/>
  <c r="M277" i="2"/>
  <c r="M276" i="2" s="1"/>
  <c r="M275" i="2" s="1"/>
  <c r="I277" i="2"/>
  <c r="I276" i="2" s="1"/>
  <c r="I275" i="2" s="1"/>
  <c r="H277" i="2"/>
  <c r="G277" i="2"/>
  <c r="E277" i="2"/>
  <c r="D277" i="2"/>
  <c r="D276" i="2" s="1"/>
  <c r="D275" i="2" s="1"/>
  <c r="N274" i="2"/>
  <c r="M274" i="2"/>
  <c r="H274" i="2"/>
  <c r="G274" i="2"/>
  <c r="F274" i="2"/>
  <c r="E274" i="2"/>
  <c r="D274" i="2"/>
  <c r="N273" i="2"/>
  <c r="M273" i="2"/>
  <c r="O273" i="2" s="1"/>
  <c r="H273" i="2"/>
  <c r="G273" i="2"/>
  <c r="E273" i="2"/>
  <c r="F273" i="2" s="1"/>
  <c r="J273" i="2" s="1"/>
  <c r="D273" i="2"/>
  <c r="N272" i="2"/>
  <c r="M272" i="2"/>
  <c r="O272" i="2" s="1"/>
  <c r="H272" i="2"/>
  <c r="G272" i="2"/>
  <c r="E272" i="2"/>
  <c r="D272" i="2"/>
  <c r="O271" i="2"/>
  <c r="N271" i="2"/>
  <c r="M271" i="2"/>
  <c r="I271" i="2"/>
  <c r="H271" i="2"/>
  <c r="G271" i="2"/>
  <c r="E271" i="2"/>
  <c r="F271" i="2" s="1"/>
  <c r="D271" i="2"/>
  <c r="N270" i="2"/>
  <c r="M270" i="2"/>
  <c r="I270" i="2"/>
  <c r="H270" i="2"/>
  <c r="G270" i="2"/>
  <c r="E270" i="2"/>
  <c r="D270" i="2"/>
  <c r="N269" i="2"/>
  <c r="M269" i="2"/>
  <c r="I269" i="2"/>
  <c r="H269" i="2"/>
  <c r="G269" i="2"/>
  <c r="E269" i="2"/>
  <c r="F269" i="2" s="1"/>
  <c r="D269" i="2"/>
  <c r="N268" i="2"/>
  <c r="M268" i="2"/>
  <c r="I268" i="2"/>
  <c r="H268" i="2"/>
  <c r="G268" i="2"/>
  <c r="E268" i="2"/>
  <c r="D268" i="2"/>
  <c r="F268" i="2" s="1"/>
  <c r="N267" i="2"/>
  <c r="O267" i="2" s="1"/>
  <c r="M267" i="2"/>
  <c r="I267" i="2"/>
  <c r="H267" i="2"/>
  <c r="G267" i="2"/>
  <c r="E267" i="2"/>
  <c r="D267" i="2"/>
  <c r="M266" i="2"/>
  <c r="M265" i="2" s="1"/>
  <c r="I266" i="2"/>
  <c r="I265" i="2" s="1"/>
  <c r="N264" i="2"/>
  <c r="M264" i="2"/>
  <c r="O264" i="2" s="1"/>
  <c r="I264" i="2"/>
  <c r="H264" i="2"/>
  <c r="G264" i="2"/>
  <c r="E264" i="2"/>
  <c r="D264" i="2"/>
  <c r="N263" i="2"/>
  <c r="O263" i="2" s="1"/>
  <c r="M263" i="2"/>
  <c r="I263" i="2"/>
  <c r="H263" i="2"/>
  <c r="G263" i="2"/>
  <c r="E263" i="2"/>
  <c r="D263" i="2"/>
  <c r="N262" i="2"/>
  <c r="M262" i="2"/>
  <c r="I262" i="2"/>
  <c r="H262" i="2"/>
  <c r="G262" i="2"/>
  <c r="E262" i="2"/>
  <c r="D262" i="2"/>
  <c r="F262" i="2" s="1"/>
  <c r="N261" i="2"/>
  <c r="O261" i="2" s="1"/>
  <c r="M261" i="2"/>
  <c r="I261" i="2"/>
  <c r="H261" i="2"/>
  <c r="G261" i="2"/>
  <c r="E261" i="2"/>
  <c r="F261" i="2" s="1"/>
  <c r="D261" i="2"/>
  <c r="N260" i="2"/>
  <c r="M260" i="2"/>
  <c r="O260" i="2" s="1"/>
  <c r="I260" i="2"/>
  <c r="H260" i="2"/>
  <c r="G260" i="2"/>
  <c r="E260" i="2"/>
  <c r="D260" i="2"/>
  <c r="N259" i="2"/>
  <c r="M259" i="2"/>
  <c r="I259" i="2"/>
  <c r="H259" i="2"/>
  <c r="G259" i="2"/>
  <c r="E259" i="2"/>
  <c r="D259" i="2"/>
  <c r="N258" i="2"/>
  <c r="M258" i="2"/>
  <c r="O258" i="2" s="1"/>
  <c r="I258" i="2"/>
  <c r="H258" i="2"/>
  <c r="G258" i="2"/>
  <c r="E258" i="2"/>
  <c r="D258" i="2"/>
  <c r="N257" i="2"/>
  <c r="O257" i="2" s="1"/>
  <c r="M257" i="2"/>
  <c r="I257" i="2"/>
  <c r="H257" i="2"/>
  <c r="G257" i="2"/>
  <c r="E257" i="2"/>
  <c r="F257" i="2" s="1"/>
  <c r="D257" i="2"/>
  <c r="N256" i="2"/>
  <c r="M256" i="2"/>
  <c r="O256" i="2" s="1"/>
  <c r="I256" i="2"/>
  <c r="H256" i="2"/>
  <c r="G256" i="2"/>
  <c r="E256" i="2"/>
  <c r="D256" i="2"/>
  <c r="N255" i="2"/>
  <c r="O255" i="2" s="1"/>
  <c r="M255" i="2"/>
  <c r="I255" i="2"/>
  <c r="H255" i="2"/>
  <c r="G255" i="2"/>
  <c r="E255" i="2"/>
  <c r="D255" i="2"/>
  <c r="N254" i="2"/>
  <c r="M254" i="2"/>
  <c r="I254" i="2"/>
  <c r="H254" i="2"/>
  <c r="G254" i="2"/>
  <c r="E254" i="2"/>
  <c r="D254" i="2"/>
  <c r="F254" i="2" s="1"/>
  <c r="N253" i="2"/>
  <c r="O253" i="2" s="1"/>
  <c r="M253" i="2"/>
  <c r="I253" i="2"/>
  <c r="H253" i="2"/>
  <c r="G253" i="2"/>
  <c r="E253" i="2"/>
  <c r="F253" i="2" s="1"/>
  <c r="D253" i="2"/>
  <c r="N252" i="2"/>
  <c r="M252" i="2"/>
  <c r="O252" i="2" s="1"/>
  <c r="I252" i="2"/>
  <c r="H252" i="2"/>
  <c r="G252" i="2"/>
  <c r="E252" i="2"/>
  <c r="D252" i="2"/>
  <c r="N251" i="2"/>
  <c r="M251" i="2"/>
  <c r="I251" i="2"/>
  <c r="H251" i="2"/>
  <c r="G251" i="2"/>
  <c r="E251" i="2"/>
  <c r="F251" i="2" s="1"/>
  <c r="D251" i="2"/>
  <c r="N250" i="2"/>
  <c r="M250" i="2"/>
  <c r="O250" i="2" s="1"/>
  <c r="I250" i="2"/>
  <c r="H250" i="2"/>
  <c r="G250" i="2"/>
  <c r="E250" i="2"/>
  <c r="D250" i="2"/>
  <c r="F250" i="2" s="1"/>
  <c r="N249" i="2"/>
  <c r="O249" i="2" s="1"/>
  <c r="M249" i="2"/>
  <c r="I249" i="2"/>
  <c r="H249" i="2"/>
  <c r="G249" i="2"/>
  <c r="E249" i="2"/>
  <c r="F249" i="2" s="1"/>
  <c r="D249" i="2"/>
  <c r="N248" i="2"/>
  <c r="M248" i="2"/>
  <c r="I248" i="2"/>
  <c r="H248" i="2"/>
  <c r="G248" i="2"/>
  <c r="G247" i="2" s="1"/>
  <c r="E248" i="2"/>
  <c r="D248" i="2"/>
  <c r="N246" i="2"/>
  <c r="M246" i="2"/>
  <c r="I246" i="2"/>
  <c r="H246" i="2"/>
  <c r="G246" i="2"/>
  <c r="E246" i="2"/>
  <c r="D246" i="2"/>
  <c r="N245" i="2"/>
  <c r="M245" i="2"/>
  <c r="O245" i="2" s="1"/>
  <c r="I245" i="2"/>
  <c r="H245" i="2"/>
  <c r="G245" i="2"/>
  <c r="E245" i="2"/>
  <c r="D245" i="2"/>
  <c r="F245" i="2" s="1"/>
  <c r="N244" i="2"/>
  <c r="M244" i="2"/>
  <c r="I244" i="2"/>
  <c r="H244" i="2"/>
  <c r="G244" i="2"/>
  <c r="E244" i="2"/>
  <c r="D244" i="2"/>
  <c r="F244" i="2" s="1"/>
  <c r="N243" i="2"/>
  <c r="M243" i="2"/>
  <c r="I243" i="2"/>
  <c r="H243" i="2"/>
  <c r="H241" i="2" s="1"/>
  <c r="G243" i="2"/>
  <c r="E243" i="2"/>
  <c r="D243" i="2"/>
  <c r="N242" i="2"/>
  <c r="N241" i="2" s="1"/>
  <c r="M242" i="2"/>
  <c r="I242" i="2"/>
  <c r="H242" i="2"/>
  <c r="G242" i="2"/>
  <c r="G241" i="2" s="1"/>
  <c r="E242" i="2"/>
  <c r="D242" i="2"/>
  <c r="N239" i="2"/>
  <c r="M239" i="2"/>
  <c r="I239" i="2"/>
  <c r="H239" i="2"/>
  <c r="G239" i="2"/>
  <c r="E239" i="2"/>
  <c r="D239" i="2"/>
  <c r="N238" i="2"/>
  <c r="M238" i="2"/>
  <c r="O238" i="2" s="1"/>
  <c r="I238" i="2"/>
  <c r="H238" i="2"/>
  <c r="G238" i="2"/>
  <c r="E238" i="2"/>
  <c r="D238" i="2"/>
  <c r="N237" i="2"/>
  <c r="M237" i="2"/>
  <c r="I237" i="2"/>
  <c r="H237" i="2"/>
  <c r="G237" i="2"/>
  <c r="E237" i="2"/>
  <c r="D237" i="2"/>
  <c r="N236" i="2"/>
  <c r="M236" i="2"/>
  <c r="O236" i="2" s="1"/>
  <c r="I236" i="2"/>
  <c r="H236" i="2"/>
  <c r="G236" i="2"/>
  <c r="E236" i="2"/>
  <c r="D236" i="2"/>
  <c r="N235" i="2"/>
  <c r="M235" i="2"/>
  <c r="H235" i="2"/>
  <c r="G235" i="2"/>
  <c r="G234" i="2" s="1"/>
  <c r="E235" i="2"/>
  <c r="E234" i="2" s="1"/>
  <c r="D235" i="2"/>
  <c r="N233" i="2"/>
  <c r="M233" i="2"/>
  <c r="M232" i="2" s="1"/>
  <c r="H233" i="2"/>
  <c r="G233" i="2"/>
  <c r="G232" i="2" s="1"/>
  <c r="F233" i="2"/>
  <c r="J233" i="2" s="1"/>
  <c r="J232" i="2" s="1"/>
  <c r="E233" i="2"/>
  <c r="E232" i="2" s="1"/>
  <c r="D233" i="2"/>
  <c r="D232" i="2" s="1"/>
  <c r="N232" i="2"/>
  <c r="I232" i="2"/>
  <c r="H232" i="2"/>
  <c r="N231" i="2"/>
  <c r="N230" i="2" s="1"/>
  <c r="M231" i="2"/>
  <c r="O231" i="2" s="1"/>
  <c r="O230" i="2" s="1"/>
  <c r="H231" i="2"/>
  <c r="H230" i="2" s="1"/>
  <c r="G231" i="2"/>
  <c r="F231" i="2"/>
  <c r="E231" i="2"/>
  <c r="E230" i="2" s="1"/>
  <c r="D231" i="2"/>
  <c r="D230" i="2" s="1"/>
  <c r="I230" i="2"/>
  <c r="G230" i="2"/>
  <c r="N227" i="2"/>
  <c r="O227" i="2" s="1"/>
  <c r="M227" i="2"/>
  <c r="H227" i="2"/>
  <c r="G227" i="2"/>
  <c r="E227" i="2"/>
  <c r="D227" i="2"/>
  <c r="N226" i="2"/>
  <c r="M226" i="2"/>
  <c r="M225" i="2" s="1"/>
  <c r="I226" i="2"/>
  <c r="I225" i="2" s="1"/>
  <c r="H226" i="2"/>
  <c r="G226" i="2"/>
  <c r="G225" i="2" s="1"/>
  <c r="F226" i="2"/>
  <c r="E226" i="2"/>
  <c r="E225" i="2" s="1"/>
  <c r="D226" i="2"/>
  <c r="D225" i="2" s="1"/>
  <c r="H225" i="2"/>
  <c r="O224" i="2"/>
  <c r="N224" i="2"/>
  <c r="M224" i="2"/>
  <c r="H224" i="2"/>
  <c r="G224" i="2"/>
  <c r="E224" i="2"/>
  <c r="D224" i="2"/>
  <c r="N223" i="2"/>
  <c r="M223" i="2"/>
  <c r="O223" i="2" s="1"/>
  <c r="H223" i="2"/>
  <c r="G223" i="2"/>
  <c r="E223" i="2"/>
  <c r="D223" i="2"/>
  <c r="F223" i="2" s="1"/>
  <c r="P223" i="2" s="1"/>
  <c r="N222" i="2"/>
  <c r="M222" i="2"/>
  <c r="H222" i="2"/>
  <c r="G222" i="2"/>
  <c r="E222" i="2"/>
  <c r="D222" i="2"/>
  <c r="N221" i="2"/>
  <c r="M221" i="2"/>
  <c r="I221" i="2"/>
  <c r="H221" i="2"/>
  <c r="G221" i="2"/>
  <c r="E221" i="2"/>
  <c r="D221" i="2"/>
  <c r="N220" i="2"/>
  <c r="M220" i="2"/>
  <c r="I220" i="2"/>
  <c r="H220" i="2"/>
  <c r="G220" i="2"/>
  <c r="E220" i="2"/>
  <c r="F220" i="2" s="1"/>
  <c r="D220" i="2"/>
  <c r="N219" i="2"/>
  <c r="M219" i="2"/>
  <c r="O219" i="2" s="1"/>
  <c r="I219" i="2"/>
  <c r="H219" i="2"/>
  <c r="G219" i="2"/>
  <c r="E219" i="2"/>
  <c r="D219" i="2"/>
  <c r="N218" i="2"/>
  <c r="O218" i="2" s="1"/>
  <c r="M218" i="2"/>
  <c r="I218" i="2"/>
  <c r="H218" i="2"/>
  <c r="G218" i="2"/>
  <c r="E218" i="2"/>
  <c r="D218" i="2"/>
  <c r="N217" i="2"/>
  <c r="M217" i="2"/>
  <c r="I217" i="2"/>
  <c r="H217" i="2"/>
  <c r="G217" i="2"/>
  <c r="G215" i="2" s="1"/>
  <c r="G214" i="2" s="1"/>
  <c r="E217" i="2"/>
  <c r="D217" i="2"/>
  <c r="N216" i="2"/>
  <c r="N215" i="2" s="1"/>
  <c r="N214" i="2" s="1"/>
  <c r="M216" i="2"/>
  <c r="I216" i="2"/>
  <c r="H216" i="2"/>
  <c r="G216" i="2"/>
  <c r="E216" i="2"/>
  <c r="D216" i="2"/>
  <c r="D215" i="2"/>
  <c r="D214" i="2" s="1"/>
  <c r="N213" i="2"/>
  <c r="N212" i="2" s="1"/>
  <c r="M213" i="2"/>
  <c r="I213" i="2"/>
  <c r="H213" i="2"/>
  <c r="G213" i="2"/>
  <c r="G212" i="2" s="1"/>
  <c r="E213" i="2"/>
  <c r="E212" i="2" s="1"/>
  <c r="D213" i="2"/>
  <c r="I212" i="2"/>
  <c r="H212" i="2"/>
  <c r="N211" i="2"/>
  <c r="M211" i="2"/>
  <c r="I211" i="2"/>
  <c r="H211" i="2"/>
  <c r="G211" i="2"/>
  <c r="E211" i="2"/>
  <c r="D211" i="2"/>
  <c r="F211" i="2" s="1"/>
  <c r="N210" i="2"/>
  <c r="M210" i="2"/>
  <c r="I210" i="2"/>
  <c r="H210" i="2"/>
  <c r="G210" i="2"/>
  <c r="E210" i="2"/>
  <c r="D210" i="2"/>
  <c r="N209" i="2"/>
  <c r="M209" i="2"/>
  <c r="I209" i="2"/>
  <c r="H209" i="2"/>
  <c r="G209" i="2"/>
  <c r="E209" i="2"/>
  <c r="D209" i="2"/>
  <c r="N208" i="2"/>
  <c r="M208" i="2"/>
  <c r="O208" i="2" s="1"/>
  <c r="I208" i="2"/>
  <c r="H208" i="2"/>
  <c r="G208" i="2"/>
  <c r="E208" i="2"/>
  <c r="D208" i="2"/>
  <c r="F208" i="2" s="1"/>
  <c r="K208" i="2" s="1"/>
  <c r="N207" i="2"/>
  <c r="M207" i="2"/>
  <c r="I207" i="2"/>
  <c r="H207" i="2"/>
  <c r="G207" i="2"/>
  <c r="E207" i="2"/>
  <c r="D207" i="2"/>
  <c r="F207" i="2" s="1"/>
  <c r="N206" i="2"/>
  <c r="M206" i="2"/>
  <c r="I206" i="2"/>
  <c r="H206" i="2"/>
  <c r="G206" i="2"/>
  <c r="E206" i="2"/>
  <c r="D206" i="2"/>
  <c r="N205" i="2"/>
  <c r="M205" i="2"/>
  <c r="O205" i="2" s="1"/>
  <c r="I205" i="2"/>
  <c r="H205" i="2"/>
  <c r="G205" i="2"/>
  <c r="E205" i="2"/>
  <c r="D205" i="2"/>
  <c r="N204" i="2"/>
  <c r="M204" i="2"/>
  <c r="O204" i="2" s="1"/>
  <c r="I204" i="2"/>
  <c r="H204" i="2"/>
  <c r="G204" i="2"/>
  <c r="E204" i="2"/>
  <c r="D204" i="2"/>
  <c r="N203" i="2"/>
  <c r="M203" i="2"/>
  <c r="I203" i="2"/>
  <c r="H203" i="2"/>
  <c r="G203" i="2"/>
  <c r="E203" i="2"/>
  <c r="D203" i="2"/>
  <c r="F203" i="2" s="1"/>
  <c r="N202" i="2"/>
  <c r="M202" i="2"/>
  <c r="I202" i="2"/>
  <c r="H202" i="2"/>
  <c r="G202" i="2"/>
  <c r="E202" i="2"/>
  <c r="D202" i="2"/>
  <c r="N201" i="2"/>
  <c r="M201" i="2"/>
  <c r="I201" i="2"/>
  <c r="H201" i="2"/>
  <c r="G201" i="2"/>
  <c r="E201" i="2"/>
  <c r="D201" i="2"/>
  <c r="N200" i="2"/>
  <c r="M200" i="2"/>
  <c r="O200" i="2" s="1"/>
  <c r="I200" i="2"/>
  <c r="H200" i="2"/>
  <c r="G200" i="2"/>
  <c r="E200" i="2"/>
  <c r="D200" i="2"/>
  <c r="F200" i="2" s="1"/>
  <c r="N199" i="2"/>
  <c r="M199" i="2"/>
  <c r="I199" i="2"/>
  <c r="H199" i="2"/>
  <c r="G199" i="2"/>
  <c r="E199" i="2"/>
  <c r="D199" i="2"/>
  <c r="F199" i="2" s="1"/>
  <c r="N198" i="2"/>
  <c r="M198" i="2"/>
  <c r="I198" i="2"/>
  <c r="H198" i="2"/>
  <c r="G198" i="2"/>
  <c r="E198" i="2"/>
  <c r="D198" i="2"/>
  <c r="N197" i="2"/>
  <c r="M197" i="2"/>
  <c r="O197" i="2" s="1"/>
  <c r="I197" i="2"/>
  <c r="H197" i="2"/>
  <c r="G197" i="2"/>
  <c r="E197" i="2"/>
  <c r="D197" i="2"/>
  <c r="N196" i="2"/>
  <c r="M196" i="2"/>
  <c r="O196" i="2" s="1"/>
  <c r="I196" i="2"/>
  <c r="I194" i="2" s="1"/>
  <c r="H196" i="2"/>
  <c r="G196" i="2"/>
  <c r="E196" i="2"/>
  <c r="D196" i="2"/>
  <c r="N195" i="2"/>
  <c r="M195" i="2"/>
  <c r="O195" i="2" s="1"/>
  <c r="I195" i="2"/>
  <c r="H195" i="2"/>
  <c r="H194" i="2" s="1"/>
  <c r="G195" i="2"/>
  <c r="E195" i="2"/>
  <c r="D195" i="2"/>
  <c r="F195" i="2" s="1"/>
  <c r="N193" i="2"/>
  <c r="M193" i="2"/>
  <c r="O193" i="2" s="1"/>
  <c r="I193" i="2"/>
  <c r="H193" i="2"/>
  <c r="G193" i="2"/>
  <c r="E193" i="2"/>
  <c r="D193" i="2"/>
  <c r="N192" i="2"/>
  <c r="M192" i="2"/>
  <c r="O192" i="2" s="1"/>
  <c r="I192" i="2"/>
  <c r="H192" i="2"/>
  <c r="G192" i="2"/>
  <c r="E192" i="2"/>
  <c r="D192" i="2"/>
  <c r="N191" i="2"/>
  <c r="M191" i="2"/>
  <c r="O191" i="2" s="1"/>
  <c r="I191" i="2"/>
  <c r="H191" i="2"/>
  <c r="H188" i="2" s="1"/>
  <c r="G191" i="2"/>
  <c r="E191" i="2"/>
  <c r="D191" i="2"/>
  <c r="F191" i="2" s="1"/>
  <c r="P191" i="2" s="1"/>
  <c r="N190" i="2"/>
  <c r="M190" i="2"/>
  <c r="I190" i="2"/>
  <c r="H190" i="2"/>
  <c r="G190" i="2"/>
  <c r="E190" i="2"/>
  <c r="D190" i="2"/>
  <c r="N189" i="2"/>
  <c r="N188" i="2" s="1"/>
  <c r="M189" i="2"/>
  <c r="I189" i="2"/>
  <c r="I188" i="2" s="1"/>
  <c r="I187" i="2" s="1"/>
  <c r="H189" i="2"/>
  <c r="G189" i="2"/>
  <c r="E189" i="2"/>
  <c r="E188" i="2" s="1"/>
  <c r="D189" i="2"/>
  <c r="N186" i="2"/>
  <c r="M186" i="2"/>
  <c r="I186" i="2"/>
  <c r="H186" i="2"/>
  <c r="G186" i="2"/>
  <c r="E186" i="2"/>
  <c r="D186" i="2"/>
  <c r="N185" i="2"/>
  <c r="N183" i="2" s="1"/>
  <c r="N182" i="2" s="1"/>
  <c r="M185" i="2"/>
  <c r="I185" i="2"/>
  <c r="H185" i="2"/>
  <c r="G185" i="2"/>
  <c r="E185" i="2"/>
  <c r="E183" i="2" s="1"/>
  <c r="E182" i="2" s="1"/>
  <c r="D185" i="2"/>
  <c r="N184" i="2"/>
  <c r="M184" i="2"/>
  <c r="O184" i="2" s="1"/>
  <c r="I184" i="2"/>
  <c r="I183" i="2" s="1"/>
  <c r="I182" i="2" s="1"/>
  <c r="H184" i="2"/>
  <c r="H183" i="2" s="1"/>
  <c r="H182" i="2" s="1"/>
  <c r="G184" i="2"/>
  <c r="E184" i="2"/>
  <c r="D184" i="2"/>
  <c r="F184" i="2" s="1"/>
  <c r="G183" i="2"/>
  <c r="N181" i="2"/>
  <c r="M181" i="2"/>
  <c r="O181" i="2" s="1"/>
  <c r="H181" i="2"/>
  <c r="G181" i="2"/>
  <c r="E181" i="2"/>
  <c r="D181" i="2"/>
  <c r="N180" i="2"/>
  <c r="M180" i="2"/>
  <c r="O180" i="2" s="1"/>
  <c r="I180" i="2"/>
  <c r="H180" i="2"/>
  <c r="G180" i="2"/>
  <c r="E180" i="2"/>
  <c r="D180" i="2"/>
  <c r="F180" i="2" s="1"/>
  <c r="O179" i="2"/>
  <c r="O178" i="2" s="1"/>
  <c r="N179" i="2"/>
  <c r="M179" i="2"/>
  <c r="M178" i="2" s="1"/>
  <c r="I179" i="2"/>
  <c r="H179" i="2"/>
  <c r="G179" i="2"/>
  <c r="E179" i="2"/>
  <c r="E178" i="2" s="1"/>
  <c r="D179" i="2"/>
  <c r="F179" i="2" s="1"/>
  <c r="I178" i="2"/>
  <c r="N177" i="2"/>
  <c r="M177" i="2"/>
  <c r="O177" i="2" s="1"/>
  <c r="I177" i="2"/>
  <c r="H177" i="2"/>
  <c r="G177" i="2"/>
  <c r="F177" i="2"/>
  <c r="E177" i="2"/>
  <c r="D177" i="2"/>
  <c r="N176" i="2"/>
  <c r="M176" i="2"/>
  <c r="O176" i="2" s="1"/>
  <c r="I176" i="2"/>
  <c r="H176" i="2"/>
  <c r="G176" i="2"/>
  <c r="E176" i="2"/>
  <c r="D176" i="2"/>
  <c r="N175" i="2"/>
  <c r="M175" i="2"/>
  <c r="O175" i="2" s="1"/>
  <c r="I175" i="2"/>
  <c r="H175" i="2"/>
  <c r="G175" i="2"/>
  <c r="F175" i="2"/>
  <c r="E175" i="2"/>
  <c r="D175" i="2"/>
  <c r="N174" i="2"/>
  <c r="M174" i="2"/>
  <c r="O174" i="2" s="1"/>
  <c r="I174" i="2"/>
  <c r="H174" i="2"/>
  <c r="G174" i="2"/>
  <c r="E174" i="2"/>
  <c r="D174" i="2"/>
  <c r="N173" i="2"/>
  <c r="M173" i="2"/>
  <c r="O173" i="2" s="1"/>
  <c r="I173" i="2"/>
  <c r="H173" i="2"/>
  <c r="G173" i="2"/>
  <c r="F173" i="2"/>
  <c r="E173" i="2"/>
  <c r="D173" i="2"/>
  <c r="N172" i="2"/>
  <c r="M172" i="2"/>
  <c r="O172" i="2" s="1"/>
  <c r="I172" i="2"/>
  <c r="H172" i="2"/>
  <c r="G172" i="2"/>
  <c r="E172" i="2"/>
  <c r="D172" i="2"/>
  <c r="N171" i="2"/>
  <c r="N169" i="2" s="1"/>
  <c r="M171" i="2"/>
  <c r="O171" i="2" s="1"/>
  <c r="I171" i="2"/>
  <c r="I169" i="2" s="1"/>
  <c r="H171" i="2"/>
  <c r="G171" i="2"/>
  <c r="E171" i="2"/>
  <c r="D171" i="2"/>
  <c r="N170" i="2"/>
  <c r="M170" i="2"/>
  <c r="H170" i="2"/>
  <c r="G170" i="2"/>
  <c r="G169" i="2" s="1"/>
  <c r="E170" i="2"/>
  <c r="D170" i="2"/>
  <c r="F170" i="2" s="1"/>
  <c r="E169" i="2"/>
  <c r="N168" i="2"/>
  <c r="M168" i="2"/>
  <c r="I168" i="2"/>
  <c r="I167" i="2" s="1"/>
  <c r="H168" i="2"/>
  <c r="G168" i="2"/>
  <c r="G167" i="2" s="1"/>
  <c r="E168" i="2"/>
  <c r="D168" i="2"/>
  <c r="N167" i="2"/>
  <c r="H167" i="2"/>
  <c r="E167" i="2"/>
  <c r="O166" i="2"/>
  <c r="O165" i="2" s="1"/>
  <c r="N166" i="2"/>
  <c r="M166" i="2"/>
  <c r="H166" i="2"/>
  <c r="H165" i="2" s="1"/>
  <c r="G166" i="2"/>
  <c r="G165" i="2" s="1"/>
  <c r="E166" i="2"/>
  <c r="D166" i="2"/>
  <c r="F166" i="2" s="1"/>
  <c r="N165" i="2"/>
  <c r="M165" i="2"/>
  <c r="I165" i="2"/>
  <c r="E165" i="2"/>
  <c r="N162" i="2"/>
  <c r="M162" i="2"/>
  <c r="O162" i="2" s="1"/>
  <c r="O161" i="2" s="1"/>
  <c r="I162" i="2"/>
  <c r="I161" i="2" s="1"/>
  <c r="H162" i="2"/>
  <c r="H161" i="2" s="1"/>
  <c r="G162" i="2"/>
  <c r="G161" i="2" s="1"/>
  <c r="F162" i="2"/>
  <c r="E162" i="2"/>
  <c r="E161" i="2" s="1"/>
  <c r="D162" i="2"/>
  <c r="N161" i="2"/>
  <c r="M161" i="2"/>
  <c r="D161" i="2"/>
  <c r="N160" i="2"/>
  <c r="N159" i="2" s="1"/>
  <c r="M160" i="2"/>
  <c r="O160" i="2" s="1"/>
  <c r="O159" i="2" s="1"/>
  <c r="I160" i="2"/>
  <c r="I159" i="2" s="1"/>
  <c r="H160" i="2"/>
  <c r="H159" i="2" s="1"/>
  <c r="G160" i="2"/>
  <c r="G159" i="2" s="1"/>
  <c r="E160" i="2"/>
  <c r="D160" i="2"/>
  <c r="F160" i="2" s="1"/>
  <c r="M159" i="2"/>
  <c r="E159" i="2"/>
  <c r="D159" i="2"/>
  <c r="O158" i="2"/>
  <c r="N158" i="2"/>
  <c r="M158" i="2"/>
  <c r="I158" i="2"/>
  <c r="H158" i="2"/>
  <c r="G158" i="2"/>
  <c r="E158" i="2"/>
  <c r="D158" i="2"/>
  <c r="F158" i="2" s="1"/>
  <c r="N157" i="2"/>
  <c r="M157" i="2"/>
  <c r="O157" i="2" s="1"/>
  <c r="I157" i="2"/>
  <c r="H157" i="2"/>
  <c r="G157" i="2"/>
  <c r="F157" i="2"/>
  <c r="E157" i="2"/>
  <c r="D157" i="2"/>
  <c r="N156" i="2"/>
  <c r="M156" i="2"/>
  <c r="O156" i="2" s="1"/>
  <c r="I156" i="2"/>
  <c r="H156" i="2"/>
  <c r="G156" i="2"/>
  <c r="E156" i="2"/>
  <c r="D156" i="2"/>
  <c r="F156" i="2" s="1"/>
  <c r="O155" i="2"/>
  <c r="N155" i="2"/>
  <c r="M155" i="2"/>
  <c r="I155" i="2"/>
  <c r="H155" i="2"/>
  <c r="G155" i="2"/>
  <c r="E155" i="2"/>
  <c r="D155" i="2"/>
  <c r="F155" i="2" s="1"/>
  <c r="N154" i="2"/>
  <c r="M154" i="2"/>
  <c r="O154" i="2" s="1"/>
  <c r="I154" i="2"/>
  <c r="H154" i="2"/>
  <c r="G154" i="2"/>
  <c r="E154" i="2"/>
  <c r="D154" i="2"/>
  <c r="F154" i="2" s="1"/>
  <c r="N153" i="2"/>
  <c r="M153" i="2"/>
  <c r="O153" i="2" s="1"/>
  <c r="I153" i="2"/>
  <c r="H153" i="2"/>
  <c r="G153" i="2"/>
  <c r="F153" i="2"/>
  <c r="E153" i="2"/>
  <c r="D153" i="2"/>
  <c r="O152" i="2"/>
  <c r="N152" i="2"/>
  <c r="N150" i="2" s="1"/>
  <c r="N149" i="2" s="1"/>
  <c r="M152" i="2"/>
  <c r="I152" i="2"/>
  <c r="H152" i="2"/>
  <c r="G152" i="2"/>
  <c r="E152" i="2"/>
  <c r="D152" i="2"/>
  <c r="F152" i="2" s="1"/>
  <c r="P152" i="2" s="1"/>
  <c r="O151" i="2"/>
  <c r="N151" i="2"/>
  <c r="M151" i="2"/>
  <c r="I151" i="2"/>
  <c r="H151" i="2"/>
  <c r="H150" i="2" s="1"/>
  <c r="H149" i="2" s="1"/>
  <c r="G151" i="2"/>
  <c r="G150" i="2" s="1"/>
  <c r="E151" i="2"/>
  <c r="D151" i="2"/>
  <c r="E150" i="2"/>
  <c r="N148" i="2"/>
  <c r="O148" i="2" s="1"/>
  <c r="M148" i="2"/>
  <c r="H148" i="2"/>
  <c r="G148" i="2"/>
  <c r="E148" i="2"/>
  <c r="D148" i="2"/>
  <c r="F148" i="2" s="1"/>
  <c r="N147" i="2"/>
  <c r="M147" i="2"/>
  <c r="H147" i="2"/>
  <c r="G147" i="2"/>
  <c r="E147" i="2"/>
  <c r="D147" i="2"/>
  <c r="N146" i="2"/>
  <c r="M146" i="2"/>
  <c r="O146" i="2" s="1"/>
  <c r="H146" i="2"/>
  <c r="G146" i="2"/>
  <c r="E146" i="2"/>
  <c r="D146" i="2"/>
  <c r="O145" i="2"/>
  <c r="N145" i="2"/>
  <c r="M145" i="2"/>
  <c r="H145" i="2"/>
  <c r="G145" i="2"/>
  <c r="E145" i="2"/>
  <c r="D145" i="2"/>
  <c r="O144" i="2"/>
  <c r="N144" i="2"/>
  <c r="M144" i="2"/>
  <c r="H144" i="2"/>
  <c r="G144" i="2"/>
  <c r="E144" i="2"/>
  <c r="D144" i="2"/>
  <c r="N143" i="2"/>
  <c r="M143" i="2"/>
  <c r="H143" i="2"/>
  <c r="G143" i="2"/>
  <c r="E143" i="2"/>
  <c r="D143" i="2"/>
  <c r="D142" i="2" s="1"/>
  <c r="I142" i="2"/>
  <c r="N141" i="2"/>
  <c r="M141" i="2"/>
  <c r="O141" i="2" s="1"/>
  <c r="H141" i="2"/>
  <c r="G141" i="2"/>
  <c r="E141" i="2"/>
  <c r="D141" i="2"/>
  <c r="D139" i="2" s="1"/>
  <c r="N140" i="2"/>
  <c r="M140" i="2"/>
  <c r="O140" i="2" s="1"/>
  <c r="H140" i="2"/>
  <c r="G140" i="2"/>
  <c r="E140" i="2"/>
  <c r="E139" i="2" s="1"/>
  <c r="D140" i="2"/>
  <c r="N139" i="2"/>
  <c r="I139" i="2"/>
  <c r="N138" i="2"/>
  <c r="M138" i="2"/>
  <c r="H138" i="2"/>
  <c r="G138" i="2"/>
  <c r="E138" i="2"/>
  <c r="D138" i="2"/>
  <c r="N137" i="2"/>
  <c r="M137" i="2"/>
  <c r="H137" i="2"/>
  <c r="G137" i="2"/>
  <c r="E137" i="2"/>
  <c r="D137" i="2"/>
  <c r="O136" i="2"/>
  <c r="N136" i="2"/>
  <c r="M136" i="2"/>
  <c r="H136" i="2"/>
  <c r="G136" i="2"/>
  <c r="E136" i="2"/>
  <c r="D136" i="2"/>
  <c r="N135" i="2"/>
  <c r="M135" i="2"/>
  <c r="O135" i="2" s="1"/>
  <c r="H135" i="2"/>
  <c r="G135" i="2"/>
  <c r="E135" i="2"/>
  <c r="D135" i="2"/>
  <c r="N134" i="2"/>
  <c r="M134" i="2"/>
  <c r="O134" i="2" s="1"/>
  <c r="H134" i="2"/>
  <c r="G134" i="2"/>
  <c r="E134" i="2"/>
  <c r="D134" i="2"/>
  <c r="N133" i="2"/>
  <c r="M133" i="2"/>
  <c r="H133" i="2"/>
  <c r="G133" i="2"/>
  <c r="E133" i="2"/>
  <c r="D133" i="2"/>
  <c r="N132" i="2"/>
  <c r="M132" i="2"/>
  <c r="H132" i="2"/>
  <c r="H131" i="2" s="1"/>
  <c r="G132" i="2"/>
  <c r="F132" i="2"/>
  <c r="K132" i="2" s="1"/>
  <c r="E132" i="2"/>
  <c r="D132" i="2"/>
  <c r="I131" i="2"/>
  <c r="N130" i="2"/>
  <c r="M130" i="2"/>
  <c r="O130" i="2" s="1"/>
  <c r="I130" i="2"/>
  <c r="H130" i="2"/>
  <c r="G130" i="2"/>
  <c r="E130" i="2"/>
  <c r="D130" i="2"/>
  <c r="F130" i="2" s="1"/>
  <c r="J130" i="2" s="1"/>
  <c r="K130" i="2" s="1"/>
  <c r="N129" i="2"/>
  <c r="M129" i="2"/>
  <c r="I129" i="2"/>
  <c r="H129" i="2"/>
  <c r="G129" i="2"/>
  <c r="G128" i="2" s="1"/>
  <c r="E129" i="2"/>
  <c r="E128" i="2" s="1"/>
  <c r="D129" i="2"/>
  <c r="F129" i="2" s="1"/>
  <c r="I128" i="2"/>
  <c r="H128" i="2"/>
  <c r="N126" i="2"/>
  <c r="M126" i="2"/>
  <c r="O126" i="2" s="1"/>
  <c r="I126" i="2"/>
  <c r="H126" i="2"/>
  <c r="G126" i="2"/>
  <c r="F126" i="2"/>
  <c r="J126" i="2" s="1"/>
  <c r="E126" i="2"/>
  <c r="D126" i="2"/>
  <c r="N125" i="2"/>
  <c r="M125" i="2"/>
  <c r="I125" i="2"/>
  <c r="H125" i="2"/>
  <c r="G125" i="2"/>
  <c r="E125" i="2"/>
  <c r="D125" i="2"/>
  <c r="N124" i="2"/>
  <c r="M124" i="2"/>
  <c r="O124" i="2" s="1"/>
  <c r="I124" i="2"/>
  <c r="H124" i="2"/>
  <c r="G124" i="2"/>
  <c r="F124" i="2"/>
  <c r="J124" i="2" s="1"/>
  <c r="K124" i="2" s="1"/>
  <c r="E124" i="2"/>
  <c r="D124" i="2"/>
  <c r="N123" i="2"/>
  <c r="M123" i="2"/>
  <c r="I123" i="2"/>
  <c r="H123" i="2"/>
  <c r="G123" i="2"/>
  <c r="E123" i="2"/>
  <c r="D123" i="2"/>
  <c r="N122" i="2"/>
  <c r="M122" i="2"/>
  <c r="O122" i="2" s="1"/>
  <c r="I122" i="2"/>
  <c r="H122" i="2"/>
  <c r="G122" i="2"/>
  <c r="F122" i="2"/>
  <c r="J122" i="2" s="1"/>
  <c r="K122" i="2" s="1"/>
  <c r="E122" i="2"/>
  <c r="D122" i="2"/>
  <c r="N121" i="2"/>
  <c r="M121" i="2"/>
  <c r="I121" i="2"/>
  <c r="H121" i="2"/>
  <c r="G121" i="2"/>
  <c r="E121" i="2"/>
  <c r="D121" i="2"/>
  <c r="N120" i="2"/>
  <c r="M120" i="2"/>
  <c r="O120" i="2" s="1"/>
  <c r="I120" i="2"/>
  <c r="H120" i="2"/>
  <c r="G120" i="2"/>
  <c r="E120" i="2"/>
  <c r="D120" i="2"/>
  <c r="F120" i="2" s="1"/>
  <c r="N119" i="2"/>
  <c r="M119" i="2"/>
  <c r="I119" i="2"/>
  <c r="H119" i="2"/>
  <c r="G119" i="2"/>
  <c r="E119" i="2"/>
  <c r="D119" i="2"/>
  <c r="I118" i="2"/>
  <c r="H118" i="2"/>
  <c r="N117" i="2"/>
  <c r="M117" i="2"/>
  <c r="I117" i="2"/>
  <c r="H117" i="2"/>
  <c r="G117" i="2"/>
  <c r="E117" i="2"/>
  <c r="D117" i="2"/>
  <c r="N116" i="2"/>
  <c r="O116" i="2" s="1"/>
  <c r="M116" i="2"/>
  <c r="I116" i="2"/>
  <c r="I115" i="2" s="1"/>
  <c r="H116" i="2"/>
  <c r="H115" i="2" s="1"/>
  <c r="G116" i="2"/>
  <c r="G115" i="2" s="1"/>
  <c r="E116" i="2"/>
  <c r="D116" i="2"/>
  <c r="F116" i="2" s="1"/>
  <c r="J116" i="2" s="1"/>
  <c r="N115" i="2"/>
  <c r="M115" i="2"/>
  <c r="D115" i="2"/>
  <c r="N114" i="2"/>
  <c r="M114" i="2"/>
  <c r="O114" i="2" s="1"/>
  <c r="I114" i="2"/>
  <c r="H114" i="2"/>
  <c r="G114" i="2"/>
  <c r="E114" i="2"/>
  <c r="D114" i="2"/>
  <c r="F114" i="2" s="1"/>
  <c r="J114" i="2" s="1"/>
  <c r="K114" i="2" s="1"/>
  <c r="N113" i="2"/>
  <c r="M113" i="2"/>
  <c r="O113" i="2" s="1"/>
  <c r="I113" i="2"/>
  <c r="H113" i="2"/>
  <c r="G113" i="2"/>
  <c r="E113" i="2"/>
  <c r="D113" i="2"/>
  <c r="N112" i="2"/>
  <c r="M112" i="2"/>
  <c r="O112" i="2" s="1"/>
  <c r="I112" i="2"/>
  <c r="H112" i="2"/>
  <c r="G112" i="2"/>
  <c r="E112" i="2"/>
  <c r="D112" i="2"/>
  <c r="N111" i="2"/>
  <c r="M111" i="2"/>
  <c r="I111" i="2"/>
  <c r="H111" i="2"/>
  <c r="G111" i="2"/>
  <c r="E111" i="2"/>
  <c r="D111" i="2"/>
  <c r="N110" i="2"/>
  <c r="M110" i="2"/>
  <c r="O110" i="2" s="1"/>
  <c r="I110" i="2"/>
  <c r="H110" i="2"/>
  <c r="G110" i="2"/>
  <c r="E110" i="2"/>
  <c r="D110" i="2"/>
  <c r="F110" i="2" s="1"/>
  <c r="N109" i="2"/>
  <c r="M109" i="2"/>
  <c r="O109" i="2" s="1"/>
  <c r="I109" i="2"/>
  <c r="J109" i="2" s="1"/>
  <c r="K109" i="2" s="1"/>
  <c r="H109" i="2"/>
  <c r="G109" i="2"/>
  <c r="G107" i="2" s="1"/>
  <c r="E109" i="2"/>
  <c r="D109" i="2"/>
  <c r="F109" i="2" s="1"/>
  <c r="N108" i="2"/>
  <c r="M108" i="2"/>
  <c r="I108" i="2"/>
  <c r="I107" i="2" s="1"/>
  <c r="H108" i="2"/>
  <c r="G108" i="2"/>
  <c r="E108" i="2"/>
  <c r="F108" i="2" s="1"/>
  <c r="D108" i="2"/>
  <c r="N106" i="2"/>
  <c r="M106" i="2"/>
  <c r="O106" i="2" s="1"/>
  <c r="O105" i="2" s="1"/>
  <c r="I106" i="2"/>
  <c r="H106" i="2"/>
  <c r="H105" i="2" s="1"/>
  <c r="G106" i="2"/>
  <c r="G105" i="2" s="1"/>
  <c r="E106" i="2"/>
  <c r="E105" i="2" s="1"/>
  <c r="D106" i="2"/>
  <c r="F106" i="2" s="1"/>
  <c r="N105" i="2"/>
  <c r="I105" i="2"/>
  <c r="D105" i="2"/>
  <c r="N104" i="2"/>
  <c r="M104" i="2"/>
  <c r="O104" i="2" s="1"/>
  <c r="I104" i="2"/>
  <c r="H104" i="2"/>
  <c r="G104" i="2"/>
  <c r="E104" i="2"/>
  <c r="D104" i="2"/>
  <c r="N103" i="2"/>
  <c r="M103" i="2"/>
  <c r="I103" i="2"/>
  <c r="H103" i="2"/>
  <c r="G103" i="2"/>
  <c r="E103" i="2"/>
  <c r="D103" i="2"/>
  <c r="N102" i="2"/>
  <c r="O102" i="2" s="1"/>
  <c r="M102" i="2"/>
  <c r="I102" i="2"/>
  <c r="H102" i="2"/>
  <c r="G102" i="2"/>
  <c r="E102" i="2"/>
  <c r="D102" i="2"/>
  <c r="F102" i="2" s="1"/>
  <c r="N101" i="2"/>
  <c r="M101" i="2"/>
  <c r="M100" i="2" s="1"/>
  <c r="I101" i="2"/>
  <c r="I100" i="2" s="1"/>
  <c r="H101" i="2"/>
  <c r="G101" i="2"/>
  <c r="G100" i="2" s="1"/>
  <c r="E101" i="2"/>
  <c r="D101" i="2"/>
  <c r="N98" i="2"/>
  <c r="M98" i="2"/>
  <c r="O98" i="2" s="1"/>
  <c r="I98" i="2"/>
  <c r="H98" i="2"/>
  <c r="G98" i="2"/>
  <c r="E98" i="2"/>
  <c r="D98" i="2"/>
  <c r="N97" i="2"/>
  <c r="M97" i="2"/>
  <c r="M96" i="2" s="1"/>
  <c r="I97" i="2"/>
  <c r="I96" i="2" s="1"/>
  <c r="H97" i="2"/>
  <c r="H96" i="2" s="1"/>
  <c r="G97" i="2"/>
  <c r="E97" i="2"/>
  <c r="E96" i="2" s="1"/>
  <c r="D97" i="2"/>
  <c r="N95" i="2"/>
  <c r="M95" i="2"/>
  <c r="O95" i="2" s="1"/>
  <c r="I95" i="2"/>
  <c r="H95" i="2"/>
  <c r="G95" i="2"/>
  <c r="E95" i="2"/>
  <c r="D95" i="2"/>
  <c r="N94" i="2"/>
  <c r="M94" i="2"/>
  <c r="M93" i="2" s="1"/>
  <c r="I94" i="2"/>
  <c r="H94" i="2"/>
  <c r="H93" i="2" s="1"/>
  <c r="G94" i="2"/>
  <c r="G93" i="2" s="1"/>
  <c r="E94" i="2"/>
  <c r="E93" i="2" s="1"/>
  <c r="D94" i="2"/>
  <c r="N93" i="2"/>
  <c r="I93" i="2"/>
  <c r="O92" i="2"/>
  <c r="N92" i="2"/>
  <c r="M92" i="2"/>
  <c r="I92" i="2"/>
  <c r="H92" i="2"/>
  <c r="G92" i="2"/>
  <c r="E92" i="2"/>
  <c r="D92" i="2"/>
  <c r="F92" i="2" s="1"/>
  <c r="P92" i="2" s="1"/>
  <c r="N91" i="2"/>
  <c r="M91" i="2"/>
  <c r="O91" i="2" s="1"/>
  <c r="I91" i="2"/>
  <c r="H91" i="2"/>
  <c r="G91" i="2"/>
  <c r="E91" i="2"/>
  <c r="D91" i="2"/>
  <c r="O90" i="2"/>
  <c r="N90" i="2"/>
  <c r="M90" i="2"/>
  <c r="I90" i="2"/>
  <c r="H90" i="2"/>
  <c r="G90" i="2"/>
  <c r="E90" i="2"/>
  <c r="D90" i="2"/>
  <c r="F90" i="2" s="1"/>
  <c r="P90" i="2" s="1"/>
  <c r="N89" i="2"/>
  <c r="M89" i="2"/>
  <c r="O89" i="2" s="1"/>
  <c r="I89" i="2"/>
  <c r="H89" i="2"/>
  <c r="G89" i="2"/>
  <c r="E89" i="2"/>
  <c r="D89" i="2"/>
  <c r="F89" i="2" s="1"/>
  <c r="N88" i="2"/>
  <c r="M88" i="2"/>
  <c r="O88" i="2" s="1"/>
  <c r="I88" i="2"/>
  <c r="H88" i="2"/>
  <c r="G88" i="2"/>
  <c r="E88" i="2"/>
  <c r="D88" i="2"/>
  <c r="F88" i="2" s="1"/>
  <c r="N87" i="2"/>
  <c r="M87" i="2"/>
  <c r="I87" i="2"/>
  <c r="H87" i="2"/>
  <c r="H84" i="2" s="1"/>
  <c r="G87" i="2"/>
  <c r="E87" i="2"/>
  <c r="D87" i="2"/>
  <c r="F87" i="2" s="1"/>
  <c r="N86" i="2"/>
  <c r="M86" i="2"/>
  <c r="O86" i="2" s="1"/>
  <c r="I86" i="2"/>
  <c r="H86" i="2"/>
  <c r="G86" i="2"/>
  <c r="F86" i="2"/>
  <c r="E86" i="2"/>
  <c r="D86" i="2"/>
  <c r="N85" i="2"/>
  <c r="N84" i="2" s="1"/>
  <c r="M85" i="2"/>
  <c r="M84" i="2" s="1"/>
  <c r="I85" i="2"/>
  <c r="I84" i="2" s="1"/>
  <c r="H85" i="2"/>
  <c r="G85" i="2"/>
  <c r="E85" i="2"/>
  <c r="E84" i="2" s="1"/>
  <c r="D85" i="2"/>
  <c r="N83" i="2"/>
  <c r="N80" i="2" s="1"/>
  <c r="M83" i="2"/>
  <c r="I83" i="2"/>
  <c r="H83" i="2"/>
  <c r="H80" i="2" s="1"/>
  <c r="G83" i="2"/>
  <c r="E83" i="2"/>
  <c r="D83" i="2"/>
  <c r="F83" i="2" s="1"/>
  <c r="O82" i="2"/>
  <c r="N82" i="2"/>
  <c r="M82" i="2"/>
  <c r="I82" i="2"/>
  <c r="H82" i="2"/>
  <c r="G82" i="2"/>
  <c r="E82" i="2"/>
  <c r="D82" i="2"/>
  <c r="F82" i="2" s="1"/>
  <c r="N81" i="2"/>
  <c r="M81" i="2"/>
  <c r="M80" i="2" s="1"/>
  <c r="I81" i="2"/>
  <c r="I80" i="2" s="1"/>
  <c r="H81" i="2"/>
  <c r="G81" i="2"/>
  <c r="G80" i="2" s="1"/>
  <c r="E81" i="2"/>
  <c r="D81" i="2"/>
  <c r="E80" i="2"/>
  <c r="N79" i="2"/>
  <c r="M79" i="2"/>
  <c r="H79" i="2"/>
  <c r="G79" i="2"/>
  <c r="E79" i="2"/>
  <c r="D79" i="2"/>
  <c r="N78" i="2"/>
  <c r="M78" i="2"/>
  <c r="I78" i="2"/>
  <c r="I77" i="2" s="1"/>
  <c r="H78" i="2"/>
  <c r="G78" i="2"/>
  <c r="G77" i="2" s="1"/>
  <c r="E78" i="2"/>
  <c r="D78" i="2"/>
  <c r="N77" i="2"/>
  <c r="H77" i="2"/>
  <c r="N76" i="2"/>
  <c r="M76" i="2"/>
  <c r="I76" i="2"/>
  <c r="H76" i="2"/>
  <c r="G76" i="2"/>
  <c r="E76" i="2"/>
  <c r="D76" i="2"/>
  <c r="D72" i="2" s="1"/>
  <c r="N75" i="2"/>
  <c r="M75" i="2"/>
  <c r="I75" i="2"/>
  <c r="H75" i="2"/>
  <c r="G75" i="2"/>
  <c r="E75" i="2"/>
  <c r="F75" i="2" s="1"/>
  <c r="D75" i="2"/>
  <c r="N74" i="2"/>
  <c r="O74" i="2" s="1"/>
  <c r="M74" i="2"/>
  <c r="I74" i="2"/>
  <c r="H74" i="2"/>
  <c r="G74" i="2"/>
  <c r="E74" i="2"/>
  <c r="D74" i="2"/>
  <c r="N73" i="2"/>
  <c r="M73" i="2"/>
  <c r="M72" i="2" s="1"/>
  <c r="I73" i="2"/>
  <c r="H73" i="2"/>
  <c r="G73" i="2"/>
  <c r="E73" i="2"/>
  <c r="D73" i="2"/>
  <c r="N71" i="2"/>
  <c r="O71" i="2" s="1"/>
  <c r="M71" i="2"/>
  <c r="I71" i="2"/>
  <c r="H71" i="2"/>
  <c r="G71" i="2"/>
  <c r="E71" i="2"/>
  <c r="F71" i="2" s="1"/>
  <c r="D71" i="2"/>
  <c r="N70" i="2"/>
  <c r="M70" i="2"/>
  <c r="I70" i="2"/>
  <c r="H70" i="2"/>
  <c r="G70" i="2"/>
  <c r="E70" i="2"/>
  <c r="F70" i="2" s="1"/>
  <c r="J70" i="2" s="1"/>
  <c r="D70" i="2"/>
  <c r="N69" i="2"/>
  <c r="M69" i="2"/>
  <c r="I69" i="2"/>
  <c r="H69" i="2"/>
  <c r="G69" i="2"/>
  <c r="E69" i="2"/>
  <c r="F69" i="2" s="1"/>
  <c r="D69" i="2"/>
  <c r="N68" i="2"/>
  <c r="O68" i="2" s="1"/>
  <c r="M68" i="2"/>
  <c r="I68" i="2"/>
  <c r="H68" i="2"/>
  <c r="H67" i="2" s="1"/>
  <c r="G68" i="2"/>
  <c r="E68" i="2"/>
  <c r="D68" i="2"/>
  <c r="D67" i="2" s="1"/>
  <c r="N67" i="2"/>
  <c r="N66" i="2"/>
  <c r="M66" i="2"/>
  <c r="I66" i="2"/>
  <c r="H66" i="2"/>
  <c r="G66" i="2"/>
  <c r="E66" i="2"/>
  <c r="F66" i="2" s="1"/>
  <c r="D66" i="2"/>
  <c r="N65" i="2"/>
  <c r="M65" i="2"/>
  <c r="O65" i="2" s="1"/>
  <c r="I65" i="2"/>
  <c r="H65" i="2"/>
  <c r="G65" i="2"/>
  <c r="E65" i="2"/>
  <c r="F65" i="2" s="1"/>
  <c r="D65" i="2"/>
  <c r="N64" i="2"/>
  <c r="M64" i="2"/>
  <c r="I64" i="2"/>
  <c r="H64" i="2"/>
  <c r="G64" i="2"/>
  <c r="E64" i="2"/>
  <c r="F64" i="2" s="1"/>
  <c r="D64" i="2"/>
  <c r="N63" i="2"/>
  <c r="M63" i="2"/>
  <c r="I63" i="2"/>
  <c r="H63" i="2"/>
  <c r="H61" i="2" s="1"/>
  <c r="G63" i="2"/>
  <c r="E63" i="2"/>
  <c r="D63" i="2"/>
  <c r="N62" i="2"/>
  <c r="M62" i="2"/>
  <c r="I62" i="2"/>
  <c r="H62" i="2"/>
  <c r="G62" i="2"/>
  <c r="G61" i="2" s="1"/>
  <c r="E62" i="2"/>
  <c r="D62" i="2"/>
  <c r="N60" i="2"/>
  <c r="M60" i="2"/>
  <c r="I60" i="2"/>
  <c r="H60" i="2"/>
  <c r="G60" i="2"/>
  <c r="E60" i="2"/>
  <c r="F60" i="2" s="1"/>
  <c r="D60" i="2"/>
  <c r="N59" i="2"/>
  <c r="O59" i="2" s="1"/>
  <c r="M59" i="2"/>
  <c r="I59" i="2"/>
  <c r="H59" i="2"/>
  <c r="G59" i="2"/>
  <c r="F59" i="2"/>
  <c r="E59" i="2"/>
  <c r="D59" i="2"/>
  <c r="N58" i="2"/>
  <c r="O58" i="2" s="1"/>
  <c r="M58" i="2"/>
  <c r="H58" i="2"/>
  <c r="G58" i="2"/>
  <c r="E58" i="2"/>
  <c r="F58" i="2" s="1"/>
  <c r="K58" i="2" s="1"/>
  <c r="D58" i="2"/>
  <c r="O56" i="2"/>
  <c r="N56" i="2"/>
  <c r="M56" i="2"/>
  <c r="I56" i="2"/>
  <c r="H56" i="2"/>
  <c r="G56" i="2"/>
  <c r="E56" i="2"/>
  <c r="D56" i="2"/>
  <c r="F56" i="2" s="1"/>
  <c r="N55" i="2"/>
  <c r="M55" i="2"/>
  <c r="I55" i="2"/>
  <c r="H55" i="2"/>
  <c r="G55" i="2"/>
  <c r="E55" i="2"/>
  <c r="D55" i="2"/>
  <c r="O54" i="2"/>
  <c r="N54" i="2"/>
  <c r="M54" i="2"/>
  <c r="I54" i="2"/>
  <c r="H54" i="2"/>
  <c r="G54" i="2"/>
  <c r="G49" i="2" s="1"/>
  <c r="E54" i="2"/>
  <c r="D54" i="2"/>
  <c r="F54" i="2" s="1"/>
  <c r="N53" i="2"/>
  <c r="M53" i="2"/>
  <c r="O53" i="2" s="1"/>
  <c r="I53" i="2"/>
  <c r="H53" i="2"/>
  <c r="G53" i="2"/>
  <c r="E53" i="2"/>
  <c r="D53" i="2"/>
  <c r="F53" i="2" s="1"/>
  <c r="J53" i="2" s="1"/>
  <c r="N52" i="2"/>
  <c r="M52" i="2"/>
  <c r="O52" i="2" s="1"/>
  <c r="I52" i="2"/>
  <c r="H52" i="2"/>
  <c r="G52" i="2"/>
  <c r="E52" i="2"/>
  <c r="D52" i="2"/>
  <c r="F52" i="2" s="1"/>
  <c r="N51" i="2"/>
  <c r="M51" i="2"/>
  <c r="I51" i="2"/>
  <c r="H51" i="2"/>
  <c r="G51" i="2"/>
  <c r="E51" i="2"/>
  <c r="D51" i="2"/>
  <c r="D49" i="2" s="1"/>
  <c r="N50" i="2"/>
  <c r="M50" i="2"/>
  <c r="O50" i="2" s="1"/>
  <c r="I50" i="2"/>
  <c r="H50" i="2"/>
  <c r="H49" i="2" s="1"/>
  <c r="G50" i="2"/>
  <c r="E50" i="2"/>
  <c r="F50" i="2" s="1"/>
  <c r="D50" i="2"/>
  <c r="M49" i="2"/>
  <c r="O48" i="2"/>
  <c r="N48" i="2"/>
  <c r="M48" i="2"/>
  <c r="I48" i="2"/>
  <c r="H48" i="2"/>
  <c r="G48" i="2"/>
  <c r="E48" i="2"/>
  <c r="D48" i="2"/>
  <c r="F48" i="2" s="1"/>
  <c r="N47" i="2"/>
  <c r="M47" i="2"/>
  <c r="I47" i="2"/>
  <c r="H47" i="2"/>
  <c r="G47" i="2"/>
  <c r="E47" i="2"/>
  <c r="D47" i="2"/>
  <c r="O46" i="2"/>
  <c r="N46" i="2"/>
  <c r="M46" i="2"/>
  <c r="I46" i="2"/>
  <c r="H46" i="2"/>
  <c r="G46" i="2"/>
  <c r="E46" i="2"/>
  <c r="D46" i="2"/>
  <c r="F46" i="2" s="1"/>
  <c r="N45" i="2"/>
  <c r="M45" i="2"/>
  <c r="O45" i="2" s="1"/>
  <c r="I45" i="2"/>
  <c r="H45" i="2"/>
  <c r="G45" i="2"/>
  <c r="E45" i="2"/>
  <c r="D45" i="2"/>
  <c r="O44" i="2"/>
  <c r="N44" i="2"/>
  <c r="M44" i="2"/>
  <c r="I44" i="2"/>
  <c r="I43" i="2" s="1"/>
  <c r="H44" i="2"/>
  <c r="G44" i="2"/>
  <c r="E44" i="2"/>
  <c r="E43" i="2" s="1"/>
  <c r="D44" i="2"/>
  <c r="F44" i="2" s="1"/>
  <c r="N43" i="2"/>
  <c r="M43" i="2"/>
  <c r="G43" i="2"/>
  <c r="O42" i="2"/>
  <c r="N42" i="2"/>
  <c r="M42" i="2"/>
  <c r="I42" i="2"/>
  <c r="H42" i="2"/>
  <c r="G42" i="2"/>
  <c r="F42" i="2"/>
  <c r="E42" i="2"/>
  <c r="D42" i="2"/>
  <c r="N41" i="2"/>
  <c r="M41" i="2"/>
  <c r="I41" i="2"/>
  <c r="H41" i="2"/>
  <c r="G41" i="2"/>
  <c r="E41" i="2"/>
  <c r="D41" i="2"/>
  <c r="N40" i="2"/>
  <c r="M40" i="2"/>
  <c r="I40" i="2"/>
  <c r="H40" i="2"/>
  <c r="G40" i="2"/>
  <c r="E40" i="2"/>
  <c r="D40" i="2"/>
  <c r="F40" i="2" s="1"/>
  <c r="N39" i="2"/>
  <c r="M39" i="2"/>
  <c r="O39" i="2" s="1"/>
  <c r="I39" i="2"/>
  <c r="H39" i="2"/>
  <c r="G39" i="2"/>
  <c r="G37" i="2" s="1"/>
  <c r="E39" i="2"/>
  <c r="D39" i="2"/>
  <c r="F39" i="2" s="1"/>
  <c r="N38" i="2"/>
  <c r="N37" i="2" s="1"/>
  <c r="M38" i="2"/>
  <c r="I38" i="2"/>
  <c r="H38" i="2"/>
  <c r="G38" i="2"/>
  <c r="E38" i="2"/>
  <c r="E37" i="2" s="1"/>
  <c r="D38" i="2"/>
  <c r="N35" i="2"/>
  <c r="M35" i="2"/>
  <c r="H35" i="2"/>
  <c r="G35" i="2"/>
  <c r="G34" i="2" s="1"/>
  <c r="E35" i="2"/>
  <c r="D35" i="2"/>
  <c r="N34" i="2"/>
  <c r="I34" i="2"/>
  <c r="H34" i="2"/>
  <c r="E34" i="2"/>
  <c r="N33" i="2"/>
  <c r="M33" i="2"/>
  <c r="O33" i="2" s="1"/>
  <c r="I33" i="2"/>
  <c r="H33" i="2"/>
  <c r="G33" i="2"/>
  <c r="E33" i="2"/>
  <c r="D33" i="2"/>
  <c r="F33" i="2" s="1"/>
  <c r="N32" i="2"/>
  <c r="M32" i="2"/>
  <c r="I32" i="2"/>
  <c r="H32" i="2"/>
  <c r="G32" i="2"/>
  <c r="E32" i="2"/>
  <c r="D32" i="2"/>
  <c r="N31" i="2"/>
  <c r="M31" i="2"/>
  <c r="I31" i="2"/>
  <c r="H31" i="2"/>
  <c r="G31" i="2"/>
  <c r="E31" i="2"/>
  <c r="D31" i="2"/>
  <c r="F31" i="2" s="1"/>
  <c r="N30" i="2"/>
  <c r="M30" i="2"/>
  <c r="O30" i="2" s="1"/>
  <c r="I30" i="2"/>
  <c r="H30" i="2"/>
  <c r="G30" i="2"/>
  <c r="E30" i="2"/>
  <c r="D30" i="2"/>
  <c r="N28" i="2"/>
  <c r="M28" i="2"/>
  <c r="O28" i="2" s="1"/>
  <c r="I28" i="2"/>
  <c r="H28" i="2"/>
  <c r="G28" i="2"/>
  <c r="E28" i="2"/>
  <c r="D28" i="2"/>
  <c r="F28" i="2" s="1"/>
  <c r="N27" i="2"/>
  <c r="M27" i="2"/>
  <c r="I27" i="2"/>
  <c r="H27" i="2"/>
  <c r="G27" i="2"/>
  <c r="E27" i="2"/>
  <c r="D27" i="2"/>
  <c r="N26" i="2"/>
  <c r="M26" i="2"/>
  <c r="O26" i="2" s="1"/>
  <c r="I26" i="2"/>
  <c r="H26" i="2"/>
  <c r="G26" i="2"/>
  <c r="E26" i="2"/>
  <c r="D26" i="2"/>
  <c r="F26" i="2" s="1"/>
  <c r="J26" i="2" s="1"/>
  <c r="N25" i="2"/>
  <c r="M25" i="2"/>
  <c r="O25" i="2" s="1"/>
  <c r="I25" i="2"/>
  <c r="H25" i="2"/>
  <c r="G25" i="2"/>
  <c r="E25" i="2"/>
  <c r="D25" i="2"/>
  <c r="N24" i="2"/>
  <c r="M24" i="2"/>
  <c r="I24" i="2"/>
  <c r="I23" i="2" s="1"/>
  <c r="H24" i="2"/>
  <c r="H23" i="2" s="1"/>
  <c r="G24" i="2"/>
  <c r="E24" i="2"/>
  <c r="D24" i="2"/>
  <c r="N22" i="2"/>
  <c r="N17" i="2" s="1"/>
  <c r="M22" i="2"/>
  <c r="H22" i="2"/>
  <c r="G22" i="2"/>
  <c r="E22" i="2"/>
  <c r="D22" i="2"/>
  <c r="F22" i="2" s="1"/>
  <c r="N21" i="2"/>
  <c r="M21" i="2"/>
  <c r="O21" i="2" s="1"/>
  <c r="I21" i="2"/>
  <c r="H21" i="2"/>
  <c r="G21" i="2"/>
  <c r="E21" i="2"/>
  <c r="D21" i="2"/>
  <c r="F21" i="2" s="1"/>
  <c r="P21" i="2" s="1"/>
  <c r="N20" i="2"/>
  <c r="M20" i="2"/>
  <c r="O20" i="2" s="1"/>
  <c r="I20" i="2"/>
  <c r="H20" i="2"/>
  <c r="G20" i="2"/>
  <c r="E20" i="2"/>
  <c r="D20" i="2"/>
  <c r="F20" i="2" s="1"/>
  <c r="N19" i="2"/>
  <c r="M19" i="2"/>
  <c r="O19" i="2" s="1"/>
  <c r="I19" i="2"/>
  <c r="H19" i="2"/>
  <c r="G19" i="2"/>
  <c r="E19" i="2"/>
  <c r="E17" i="2" s="1"/>
  <c r="D19" i="2"/>
  <c r="F19" i="2" s="1"/>
  <c r="P19" i="2" s="1"/>
  <c r="N18" i="2"/>
  <c r="M18" i="2"/>
  <c r="I18" i="2"/>
  <c r="I17" i="2" s="1"/>
  <c r="H18" i="2"/>
  <c r="G18" i="2"/>
  <c r="E18" i="2"/>
  <c r="D18" i="2"/>
  <c r="N16" i="2"/>
  <c r="M16" i="2"/>
  <c r="O16" i="2" s="1"/>
  <c r="I16" i="2"/>
  <c r="H16" i="2"/>
  <c r="G16" i="2"/>
  <c r="E16" i="2"/>
  <c r="D16" i="2"/>
  <c r="F16" i="2" s="1"/>
  <c r="N15" i="2"/>
  <c r="M15" i="2"/>
  <c r="O15" i="2" s="1"/>
  <c r="I15" i="2"/>
  <c r="H15" i="2"/>
  <c r="G15" i="2"/>
  <c r="F15" i="2"/>
  <c r="E15" i="2"/>
  <c r="D15" i="2"/>
  <c r="N14" i="2"/>
  <c r="M14" i="2"/>
  <c r="I14" i="2"/>
  <c r="H14" i="2"/>
  <c r="G14" i="2"/>
  <c r="E14" i="2"/>
  <c r="D14" i="2"/>
  <c r="N13" i="2"/>
  <c r="N12" i="2" s="1"/>
  <c r="M13" i="2"/>
  <c r="O13" i="2" s="1"/>
  <c r="I13" i="2"/>
  <c r="H13" i="2"/>
  <c r="H12" i="2" s="1"/>
  <c r="G13" i="2"/>
  <c r="F13" i="2"/>
  <c r="E13" i="2"/>
  <c r="D13" i="2"/>
  <c r="I12" i="2"/>
  <c r="N11" i="2"/>
  <c r="M11" i="2"/>
  <c r="O11" i="2" s="1"/>
  <c r="I11" i="2"/>
  <c r="H11" i="2"/>
  <c r="G11" i="2"/>
  <c r="F11" i="2"/>
  <c r="J11" i="2" s="1"/>
  <c r="E11" i="2"/>
  <c r="D11" i="2"/>
  <c r="N10" i="2"/>
  <c r="M10" i="2"/>
  <c r="I10" i="2"/>
  <c r="H10" i="2"/>
  <c r="G10" i="2"/>
  <c r="E10" i="2"/>
  <c r="D10" i="2"/>
  <c r="N9" i="2"/>
  <c r="M9" i="2"/>
  <c r="O9" i="2" s="1"/>
  <c r="I9" i="2"/>
  <c r="I8" i="2" s="1"/>
  <c r="H9" i="2"/>
  <c r="H8" i="2" s="1"/>
  <c r="G9" i="2"/>
  <c r="G8" i="2" s="1"/>
  <c r="F9" i="2"/>
  <c r="E9" i="2"/>
  <c r="D9" i="2"/>
  <c r="N8" i="2"/>
  <c r="H6" i="2"/>
  <c r="I6" i="2" s="1"/>
  <c r="B3" i="2"/>
  <c r="J120" i="2" l="1"/>
  <c r="K120" i="2" s="1"/>
  <c r="G240" i="2"/>
  <c r="P278" i="2"/>
  <c r="P156" i="2"/>
  <c r="J156" i="2"/>
  <c r="K156" i="2" s="1"/>
  <c r="J166" i="2"/>
  <c r="F165" i="2"/>
  <c r="O139" i="2"/>
  <c r="E149" i="2"/>
  <c r="E215" i="2"/>
  <c r="E214" i="2" s="1"/>
  <c r="P110" i="2"/>
  <c r="N128" i="2"/>
  <c r="E164" i="2"/>
  <c r="H178" i="2"/>
  <c r="F25" i="2"/>
  <c r="J25" i="2" s="1"/>
  <c r="I29" i="2"/>
  <c r="O41" i="2"/>
  <c r="F45" i="2"/>
  <c r="J45" i="2" s="1"/>
  <c r="I49" i="2"/>
  <c r="O66" i="2"/>
  <c r="I67" i="2"/>
  <c r="I57" i="2" s="1"/>
  <c r="O70" i="2"/>
  <c r="N72" i="2"/>
  <c r="F76" i="2"/>
  <c r="D77" i="2"/>
  <c r="F79" i="2"/>
  <c r="D80" i="2"/>
  <c r="N100" i="2"/>
  <c r="E100" i="2"/>
  <c r="M107" i="2"/>
  <c r="F112" i="2"/>
  <c r="F135" i="2"/>
  <c r="K135" i="2" s="1"/>
  <c r="G131" i="2"/>
  <c r="O138" i="2"/>
  <c r="H139" i="2"/>
  <c r="H127" i="2" s="1"/>
  <c r="F143" i="2"/>
  <c r="I150" i="2"/>
  <c r="G188" i="2"/>
  <c r="O220" i="2"/>
  <c r="I234" i="2"/>
  <c r="F255" i="2"/>
  <c r="J255" i="2" s="1"/>
  <c r="K255" i="2" s="1"/>
  <c r="F263" i="2"/>
  <c r="E12" i="2"/>
  <c r="F14" i="2"/>
  <c r="F24" i="2"/>
  <c r="O31" i="2"/>
  <c r="O40" i="2"/>
  <c r="I61" i="2"/>
  <c r="O64" i="2"/>
  <c r="P64" i="2" s="1"/>
  <c r="E67" i="2"/>
  <c r="M67" i="2"/>
  <c r="M57" i="2" s="1"/>
  <c r="O69" i="2"/>
  <c r="F78" i="2"/>
  <c r="O87" i="2"/>
  <c r="O94" i="2"/>
  <c r="O93" i="2" s="1"/>
  <c r="N107" i="2"/>
  <c r="O117" i="2"/>
  <c r="O115" i="2" s="1"/>
  <c r="D131" i="2"/>
  <c r="E131" i="2"/>
  <c r="M150" i="2"/>
  <c r="M149" i="2" s="1"/>
  <c r="F172" i="2"/>
  <c r="J172" i="2" s="1"/>
  <c r="N178" i="2"/>
  <c r="F198" i="2"/>
  <c r="O203" i="2"/>
  <c r="F206" i="2"/>
  <c r="J206" i="2" s="1"/>
  <c r="K206" i="2" s="1"/>
  <c r="O211" i="2"/>
  <c r="H215" i="2"/>
  <c r="H214" i="2" s="1"/>
  <c r="F221" i="2"/>
  <c r="F222" i="2"/>
  <c r="O226" i="2"/>
  <c r="O225" i="2" s="1"/>
  <c r="H234" i="2"/>
  <c r="F239" i="2"/>
  <c r="O251" i="2"/>
  <c r="P251" i="2" s="1"/>
  <c r="O259" i="2"/>
  <c r="F267" i="2"/>
  <c r="J88" i="2"/>
  <c r="G164" i="2"/>
  <c r="E23" i="2"/>
  <c r="M61" i="2"/>
  <c r="O63" i="2"/>
  <c r="P68" i="2"/>
  <c r="F74" i="2"/>
  <c r="D93" i="2"/>
  <c r="F98" i="2"/>
  <c r="N131" i="2"/>
  <c r="H142" i="2"/>
  <c r="F171" i="2"/>
  <c r="F174" i="2"/>
  <c r="J174" i="2" s="1"/>
  <c r="F176" i="2"/>
  <c r="F169" i="2" s="1"/>
  <c r="D183" i="2"/>
  <c r="D182" i="2" s="1"/>
  <c r="O186" i="2"/>
  <c r="O190" i="2"/>
  <c r="F193" i="2"/>
  <c r="P193" i="2" s="1"/>
  <c r="N194" i="2"/>
  <c r="F197" i="2"/>
  <c r="P197" i="2" s="1"/>
  <c r="O202" i="2"/>
  <c r="F205" i="2"/>
  <c r="P205" i="2" s="1"/>
  <c r="O210" i="2"/>
  <c r="O213" i="2"/>
  <c r="O212" i="2" s="1"/>
  <c r="I215" i="2"/>
  <c r="I214" i="2" s="1"/>
  <c r="O217" i="2"/>
  <c r="F227" i="2"/>
  <c r="K227" i="2" s="1"/>
  <c r="M234" i="2"/>
  <c r="F238" i="2"/>
  <c r="E241" i="2"/>
  <c r="F252" i="2"/>
  <c r="F260" i="2"/>
  <c r="G266" i="2"/>
  <c r="G265" i="2" s="1"/>
  <c r="O270" i="2"/>
  <c r="P15" i="2"/>
  <c r="N49" i="2"/>
  <c r="H57" i="2"/>
  <c r="O10" i="2"/>
  <c r="P10" i="2" s="1"/>
  <c r="G12" i="2"/>
  <c r="G23" i="2"/>
  <c r="O27" i="2"/>
  <c r="N29" i="2"/>
  <c r="M37" i="2"/>
  <c r="F41" i="2"/>
  <c r="J41" i="2" s="1"/>
  <c r="O60" i="2"/>
  <c r="O62" i="2"/>
  <c r="O61" i="2" s="1"/>
  <c r="O57" i="2" s="1"/>
  <c r="E72" i="2"/>
  <c r="G72" i="2"/>
  <c r="I72" i="2"/>
  <c r="O79" i="2"/>
  <c r="F94" i="2"/>
  <c r="F97" i="2"/>
  <c r="D107" i="2"/>
  <c r="N118" i="2"/>
  <c r="N99" i="2" s="1"/>
  <c r="O121" i="2"/>
  <c r="O123" i="2"/>
  <c r="O125" i="2"/>
  <c r="K126" i="2"/>
  <c r="F133" i="2"/>
  <c r="F138" i="2"/>
  <c r="M139" i="2"/>
  <c r="O143" i="2"/>
  <c r="F147" i="2"/>
  <c r="D150" i="2"/>
  <c r="D178" i="2"/>
  <c r="O185" i="2"/>
  <c r="O189" i="2"/>
  <c r="F192" i="2"/>
  <c r="F196" i="2"/>
  <c r="O201" i="2"/>
  <c r="F204" i="2"/>
  <c r="O209" i="2"/>
  <c r="O216" i="2"/>
  <c r="F219" i="2"/>
  <c r="N234" i="2"/>
  <c r="F237" i="2"/>
  <c r="O246" i="2"/>
  <c r="H266" i="2"/>
  <c r="H265" i="2" s="1"/>
  <c r="P74" i="2"/>
  <c r="M29" i="2"/>
  <c r="I164" i="2"/>
  <c r="J180" i="2"/>
  <c r="G182" i="2"/>
  <c r="F258" i="2"/>
  <c r="F259" i="2"/>
  <c r="P259" i="2" s="1"/>
  <c r="O268" i="2"/>
  <c r="O269" i="2"/>
  <c r="F272" i="2"/>
  <c r="H17" i="2"/>
  <c r="J28" i="2"/>
  <c r="J39" i="2"/>
  <c r="E49" i="2"/>
  <c r="D61" i="2"/>
  <c r="D57" i="2" s="1"/>
  <c r="F63" i="2"/>
  <c r="F68" i="2"/>
  <c r="H72" i="2"/>
  <c r="O76" i="2"/>
  <c r="G84" i="2"/>
  <c r="F91" i="2"/>
  <c r="G96" i="2"/>
  <c r="O103" i="2"/>
  <c r="H107" i="2"/>
  <c r="E115" i="2"/>
  <c r="F119" i="2"/>
  <c r="F137" i="2"/>
  <c r="F141" i="2"/>
  <c r="M142" i="2"/>
  <c r="F145" i="2"/>
  <c r="K145" i="2" s="1"/>
  <c r="F146" i="2"/>
  <c r="P146" i="2" s="1"/>
  <c r="F151" i="2"/>
  <c r="H169" i="2"/>
  <c r="H164" i="2" s="1"/>
  <c r="H163" i="2" s="1"/>
  <c r="F181" i="2"/>
  <c r="P181" i="2" s="1"/>
  <c r="M183" i="2"/>
  <c r="M182" i="2" s="1"/>
  <c r="F186" i="2"/>
  <c r="F190" i="2"/>
  <c r="E194" i="2"/>
  <c r="O199" i="2"/>
  <c r="P199" i="2" s="1"/>
  <c r="F202" i="2"/>
  <c r="O207" i="2"/>
  <c r="P207" i="2" s="1"/>
  <c r="F210" i="2"/>
  <c r="F213" i="2"/>
  <c r="F217" i="2"/>
  <c r="F218" i="2"/>
  <c r="K218" i="2" s="1"/>
  <c r="O244" i="2"/>
  <c r="O254" i="2"/>
  <c r="P254" i="2" s="1"/>
  <c r="O262" i="2"/>
  <c r="D266" i="2"/>
  <c r="D265" i="2" s="1"/>
  <c r="F270" i="2"/>
  <c r="G276" i="2"/>
  <c r="G275" i="2" s="1"/>
  <c r="G17" i="2"/>
  <c r="E8" i="2"/>
  <c r="F10" i="2"/>
  <c r="O14" i="2"/>
  <c r="P14" i="2" s="1"/>
  <c r="K15" i="2"/>
  <c r="O24" i="2"/>
  <c r="F27" i="2"/>
  <c r="J27" i="2" s="1"/>
  <c r="E29" i="2"/>
  <c r="G29" i="2"/>
  <c r="F38" i="2"/>
  <c r="H37" i="2"/>
  <c r="P60" i="2"/>
  <c r="F62" i="2"/>
  <c r="J62" i="2" s="1"/>
  <c r="O75" i="2"/>
  <c r="O78" i="2"/>
  <c r="O83" i="2"/>
  <c r="J86" i="2"/>
  <c r="K86" i="2" s="1"/>
  <c r="O111" i="2"/>
  <c r="E118" i="2"/>
  <c r="F121" i="2"/>
  <c r="J121" i="2" s="1"/>
  <c r="K121" i="2" s="1"/>
  <c r="F123" i="2"/>
  <c r="F125" i="2"/>
  <c r="O129" i="2"/>
  <c r="O128" i="2" s="1"/>
  <c r="O133" i="2"/>
  <c r="F136" i="2"/>
  <c r="G142" i="2"/>
  <c r="D165" i="2"/>
  <c r="G178" i="2"/>
  <c r="G163" i="2" s="1"/>
  <c r="F185" i="2"/>
  <c r="P185" i="2" s="1"/>
  <c r="F189" i="2"/>
  <c r="G194" i="2"/>
  <c r="O198" i="2"/>
  <c r="F201" i="2"/>
  <c r="P201" i="2" s="1"/>
  <c r="O206" i="2"/>
  <c r="F209" i="2"/>
  <c r="F216" i="2"/>
  <c r="J216" i="2" s="1"/>
  <c r="K216" i="2" s="1"/>
  <c r="O221" i="2"/>
  <c r="F235" i="2"/>
  <c r="F246" i="2"/>
  <c r="H247" i="2"/>
  <c r="H240" i="2" s="1"/>
  <c r="F256" i="2"/>
  <c r="F264" i="2"/>
  <c r="O274" i="2"/>
  <c r="P158" i="2"/>
  <c r="P160" i="2"/>
  <c r="P159" i="2" s="1"/>
  <c r="P162" i="2"/>
  <c r="P161" i="2" s="1"/>
  <c r="I163" i="2"/>
  <c r="O188" i="2"/>
  <c r="I229" i="2"/>
  <c r="H187" i="2"/>
  <c r="N187" i="2"/>
  <c r="O67" i="2"/>
  <c r="P82" i="2"/>
  <c r="P154" i="2"/>
  <c r="P219" i="2"/>
  <c r="P58" i="2"/>
  <c r="P66" i="2"/>
  <c r="J90" i="2"/>
  <c r="P114" i="2"/>
  <c r="J152" i="2"/>
  <c r="P195" i="2"/>
  <c r="P203" i="2"/>
  <c r="P211" i="2"/>
  <c r="P9" i="2"/>
  <c r="P189" i="2"/>
  <c r="P13" i="2"/>
  <c r="J82" i="2"/>
  <c r="K82" i="2" s="1"/>
  <c r="D149" i="2"/>
  <c r="J158" i="2"/>
  <c r="K158" i="2" s="1"/>
  <c r="J160" i="2"/>
  <c r="J159" i="2" s="1"/>
  <c r="J162" i="2"/>
  <c r="J161" i="2" s="1"/>
  <c r="K166" i="2"/>
  <c r="P217" i="2"/>
  <c r="K27" i="2"/>
  <c r="K28" i="2"/>
  <c r="P86" i="2"/>
  <c r="P109" i="2"/>
  <c r="I127" i="2"/>
  <c r="P129" i="2"/>
  <c r="J132" i="2"/>
  <c r="N164" i="2"/>
  <c r="G187" i="2"/>
  <c r="P209" i="2"/>
  <c r="H229" i="2"/>
  <c r="J92" i="2"/>
  <c r="F159" i="2"/>
  <c r="K159" i="2" s="1"/>
  <c r="F161" i="2"/>
  <c r="E229" i="2"/>
  <c r="J15" i="2"/>
  <c r="J66" i="2"/>
  <c r="P76" i="2"/>
  <c r="P88" i="2"/>
  <c r="P94" i="2"/>
  <c r="J154" i="2"/>
  <c r="K154" i="2" s="1"/>
  <c r="P274" i="2"/>
  <c r="K14" i="2"/>
  <c r="J14" i="2"/>
  <c r="F12" i="2"/>
  <c r="J65" i="2"/>
  <c r="K65" i="2" s="1"/>
  <c r="P65" i="2"/>
  <c r="J20" i="2"/>
  <c r="K20" i="2" s="1"/>
  <c r="P20" i="2"/>
  <c r="J63" i="2"/>
  <c r="K63" i="2" s="1"/>
  <c r="P63" i="2"/>
  <c r="J69" i="2"/>
  <c r="K69" i="2" s="1"/>
  <c r="P69" i="2"/>
  <c r="J89" i="2"/>
  <c r="K89" i="2" s="1"/>
  <c r="P89" i="2"/>
  <c r="J98" i="2"/>
  <c r="K98" i="2" s="1"/>
  <c r="P98" i="2"/>
  <c r="J22" i="2"/>
  <c r="K22" i="2"/>
  <c r="J91" i="2"/>
  <c r="K91" i="2" s="1"/>
  <c r="P91" i="2"/>
  <c r="K16" i="2"/>
  <c r="J16" i="2"/>
  <c r="P16" i="2"/>
  <c r="J10" i="2"/>
  <c r="K10" i="2" s="1"/>
  <c r="J40" i="2"/>
  <c r="K40" i="2" s="1"/>
  <c r="P40" i="2"/>
  <c r="G7" i="2"/>
  <c r="J38" i="2"/>
  <c r="K38" i="2" s="1"/>
  <c r="F37" i="2"/>
  <c r="J75" i="2"/>
  <c r="K75" i="2" s="1"/>
  <c r="P75" i="2"/>
  <c r="J71" i="2"/>
  <c r="K71" i="2" s="1"/>
  <c r="P71" i="2"/>
  <c r="J59" i="2"/>
  <c r="K59" i="2" s="1"/>
  <c r="P59" i="2"/>
  <c r="F101" i="2"/>
  <c r="D100" i="2"/>
  <c r="P25" i="2"/>
  <c r="J56" i="2"/>
  <c r="K56" i="2" s="1"/>
  <c r="P56" i="2"/>
  <c r="J68" i="2"/>
  <c r="J112" i="2"/>
  <c r="K112" i="2" s="1"/>
  <c r="P112" i="2"/>
  <c r="M12" i="2"/>
  <c r="J24" i="2"/>
  <c r="J23" i="2" s="1"/>
  <c r="F23" i="2"/>
  <c r="G139" i="2"/>
  <c r="G127" i="2" s="1"/>
  <c r="M8" i="2"/>
  <c r="D12" i="2"/>
  <c r="O38" i="2"/>
  <c r="O37" i="2" s="1"/>
  <c r="F95" i="2"/>
  <c r="P27" i="2"/>
  <c r="F30" i="2"/>
  <c r="O32" i="2"/>
  <c r="O29" i="2" s="1"/>
  <c r="M34" i="2"/>
  <c r="O35" i="2"/>
  <c r="O34" i="2" s="1"/>
  <c r="D37" i="2"/>
  <c r="P39" i="2"/>
  <c r="K39" i="2"/>
  <c r="O47" i="2"/>
  <c r="O43" i="2" s="1"/>
  <c r="O51" i="2"/>
  <c r="O81" i="2"/>
  <c r="O80" i="2" s="1"/>
  <c r="D84" i="2"/>
  <c r="O85" i="2"/>
  <c r="O84" i="2" s="1"/>
  <c r="H100" i="2"/>
  <c r="H99" i="2" s="1"/>
  <c r="J123" i="2"/>
  <c r="K123" i="2" s="1"/>
  <c r="P123" i="2"/>
  <c r="J125" i="2"/>
  <c r="K125" i="2" s="1"/>
  <c r="P125" i="2"/>
  <c r="K54" i="2"/>
  <c r="J54" i="2"/>
  <c r="P54" i="2"/>
  <c r="P11" i="2"/>
  <c r="E61" i="2"/>
  <c r="E57" i="2" s="1"/>
  <c r="O73" i="2"/>
  <c r="O72" i="2" s="1"/>
  <c r="F77" i="2"/>
  <c r="J78" i="2"/>
  <c r="F73" i="2"/>
  <c r="N96" i="2"/>
  <c r="M17" i="2"/>
  <c r="P28" i="2"/>
  <c r="J31" i="2"/>
  <c r="K31" i="2" s="1"/>
  <c r="P31" i="2"/>
  <c r="P41" i="2"/>
  <c r="K41" i="2"/>
  <c r="P45" i="2"/>
  <c r="K45" i="2"/>
  <c r="E77" i="2"/>
  <c r="J94" i="2"/>
  <c r="P24" i="2"/>
  <c r="J87" i="2"/>
  <c r="K87" i="2" s="1"/>
  <c r="P87" i="2"/>
  <c r="J13" i="2"/>
  <c r="D23" i="2"/>
  <c r="J58" i="2"/>
  <c r="D8" i="2"/>
  <c r="F8" i="2"/>
  <c r="K11" i="2"/>
  <c r="D29" i="2"/>
  <c r="F32" i="2"/>
  <c r="D43" i="2"/>
  <c r="J44" i="2"/>
  <c r="P44" i="2"/>
  <c r="F47" i="2"/>
  <c r="F43" i="2" s="1"/>
  <c r="F51" i="2"/>
  <c r="O55" i="2"/>
  <c r="J60" i="2"/>
  <c r="K60" i="2" s="1"/>
  <c r="N61" i="2"/>
  <c r="N57" i="2" s="1"/>
  <c r="N36" i="2" s="1"/>
  <c r="K68" i="2"/>
  <c r="J76" i="2"/>
  <c r="K76" i="2" s="1"/>
  <c r="M77" i="2"/>
  <c r="M36" i="2" s="1"/>
  <c r="F81" i="2"/>
  <c r="F85" i="2"/>
  <c r="E107" i="2"/>
  <c r="E99" i="2" s="1"/>
  <c r="K165" i="2"/>
  <c r="K79" i="2"/>
  <c r="J79" i="2"/>
  <c r="P79" i="2"/>
  <c r="P26" i="2"/>
  <c r="J9" i="2"/>
  <c r="D17" i="2"/>
  <c r="M23" i="2"/>
  <c r="O23" i="2"/>
  <c r="K25" i="2"/>
  <c r="H29" i="2"/>
  <c r="H7" i="2" s="1"/>
  <c r="J33" i="2"/>
  <c r="K33" i="2" s="1"/>
  <c r="P33" i="2"/>
  <c r="D34" i="2"/>
  <c r="F35" i="2"/>
  <c r="J42" i="2"/>
  <c r="K42" i="2" s="1"/>
  <c r="P42" i="2"/>
  <c r="J46" i="2"/>
  <c r="K46" i="2" s="1"/>
  <c r="P46" i="2"/>
  <c r="J50" i="2"/>
  <c r="P50" i="2"/>
  <c r="P53" i="2"/>
  <c r="K53" i="2"/>
  <c r="K66" i="2"/>
  <c r="G67" i="2"/>
  <c r="G57" i="2" s="1"/>
  <c r="G36" i="2" s="1"/>
  <c r="O77" i="2"/>
  <c r="K62" i="2"/>
  <c r="K70" i="2"/>
  <c r="J83" i="2"/>
  <c r="K83" i="2" s="1"/>
  <c r="P83" i="2"/>
  <c r="J108" i="2"/>
  <c r="K108" i="2" s="1"/>
  <c r="F61" i="2"/>
  <c r="J110" i="2"/>
  <c r="K110" i="2" s="1"/>
  <c r="J21" i="2"/>
  <c r="K21" i="2" s="1"/>
  <c r="F18" i="2"/>
  <c r="O18" i="2"/>
  <c r="O17" i="2" s="1"/>
  <c r="J19" i="2"/>
  <c r="K19" i="2" s="1"/>
  <c r="I7" i="2"/>
  <c r="E7" i="2"/>
  <c r="O22" i="2"/>
  <c r="P22" i="2" s="1"/>
  <c r="N23" i="2"/>
  <c r="N7" i="2" s="1"/>
  <c r="K26" i="2"/>
  <c r="I37" i="2"/>
  <c r="H43" i="2"/>
  <c r="H36" i="2" s="1"/>
  <c r="J48" i="2"/>
  <c r="K48" i="2" s="1"/>
  <c r="P48" i="2"/>
  <c r="J52" i="2"/>
  <c r="K52" i="2" s="1"/>
  <c r="P52" i="2"/>
  <c r="F55" i="2"/>
  <c r="P62" i="2"/>
  <c r="J64" i="2"/>
  <c r="K64" i="2" s="1"/>
  <c r="F67" i="2"/>
  <c r="P70" i="2"/>
  <c r="J74" i="2"/>
  <c r="K74" i="2" s="1"/>
  <c r="P78" i="2"/>
  <c r="I99" i="2"/>
  <c r="J102" i="2"/>
  <c r="K102" i="2" s="1"/>
  <c r="P102" i="2"/>
  <c r="F104" i="2"/>
  <c r="O108" i="2"/>
  <c r="O107" i="2" s="1"/>
  <c r="M105" i="2"/>
  <c r="F111" i="2"/>
  <c r="F117" i="2"/>
  <c r="O119" i="2"/>
  <c r="J129" i="2"/>
  <c r="J128" i="2" s="1"/>
  <c r="F128" i="2"/>
  <c r="P138" i="2"/>
  <c r="K138" i="2"/>
  <c r="E142" i="2"/>
  <c r="E127" i="2" s="1"/>
  <c r="O147" i="2"/>
  <c r="O150" i="2"/>
  <c r="O149" i="2" s="1"/>
  <c r="J155" i="2"/>
  <c r="K155" i="2" s="1"/>
  <c r="P155" i="2"/>
  <c r="J165" i="2"/>
  <c r="M167" i="2"/>
  <c r="O168" i="2"/>
  <c r="O167" i="2" s="1"/>
  <c r="O164" i="2" s="1"/>
  <c r="K170" i="2"/>
  <c r="J170" i="2"/>
  <c r="J235" i="2"/>
  <c r="K235" i="2"/>
  <c r="K88" i="2"/>
  <c r="K90" i="2"/>
  <c r="K92" i="2"/>
  <c r="D96" i="2"/>
  <c r="J97" i="2"/>
  <c r="K137" i="2"/>
  <c r="J137" i="2"/>
  <c r="P137" i="2"/>
  <c r="P148" i="2"/>
  <c r="K148" i="2"/>
  <c r="J151" i="2"/>
  <c r="F150" i="2"/>
  <c r="P151" i="2"/>
  <c r="J119" i="2"/>
  <c r="M131" i="2"/>
  <c r="O132" i="2"/>
  <c r="P136" i="2"/>
  <c r="K136" i="2"/>
  <c r="J136" i="2"/>
  <c r="J157" i="2"/>
  <c r="K157" i="2" s="1"/>
  <c r="P157" i="2"/>
  <c r="D167" i="2"/>
  <c r="F168" i="2"/>
  <c r="F96" i="2"/>
  <c r="O97" i="2"/>
  <c r="O96" i="2" s="1"/>
  <c r="F103" i="2"/>
  <c r="F113" i="2"/>
  <c r="K116" i="2"/>
  <c r="F134" i="2"/>
  <c r="J135" i="2"/>
  <c r="P135" i="2"/>
  <c r="J138" i="2"/>
  <c r="K147" i="2"/>
  <c r="J147" i="2"/>
  <c r="P147" i="2"/>
  <c r="G149" i="2"/>
  <c r="J226" i="2"/>
  <c r="F225" i="2"/>
  <c r="P226" i="2"/>
  <c r="J106" i="2"/>
  <c r="F105" i="2"/>
  <c r="P106" i="2"/>
  <c r="P105" i="2" s="1"/>
  <c r="G118" i="2"/>
  <c r="G99" i="2" s="1"/>
  <c r="N142" i="2"/>
  <c r="N127" i="2" s="1"/>
  <c r="I149" i="2"/>
  <c r="J153" i="2"/>
  <c r="K153" i="2" s="1"/>
  <c r="P153" i="2"/>
  <c r="J171" i="2"/>
  <c r="K171" i="2" s="1"/>
  <c r="P171" i="2"/>
  <c r="M215" i="2"/>
  <c r="M214" i="2" s="1"/>
  <c r="O222" i="2"/>
  <c r="O215" i="2" s="1"/>
  <c r="O214" i="2" s="1"/>
  <c r="O101" i="2"/>
  <c r="O137" i="2"/>
  <c r="P141" i="2"/>
  <c r="K141" i="2"/>
  <c r="J141" i="2"/>
  <c r="F144" i="2"/>
  <c r="F142" i="2" s="1"/>
  <c r="K142" i="2" s="1"/>
  <c r="J145" i="2"/>
  <c r="P145" i="2"/>
  <c r="J148" i="2"/>
  <c r="K161" i="2"/>
  <c r="J175" i="2"/>
  <c r="P175" i="2"/>
  <c r="K175" i="2"/>
  <c r="P231" i="2"/>
  <c r="P230" i="2" s="1"/>
  <c r="D118" i="2"/>
  <c r="M118" i="2"/>
  <c r="D128" i="2"/>
  <c r="D127" i="2" s="1"/>
  <c r="M128" i="2"/>
  <c r="J133" i="2"/>
  <c r="J143" i="2"/>
  <c r="K152" i="2"/>
  <c r="K160" i="2"/>
  <c r="K162" i="2"/>
  <c r="J189" i="2"/>
  <c r="K189" i="2" s="1"/>
  <c r="F188" i="2"/>
  <c r="J190" i="2"/>
  <c r="K190" i="2" s="1"/>
  <c r="P190" i="2"/>
  <c r="K191" i="2"/>
  <c r="J191" i="2"/>
  <c r="J192" i="2"/>
  <c r="K192" i="2" s="1"/>
  <c r="P192" i="2"/>
  <c r="P188" i="2" s="1"/>
  <c r="J193" i="2"/>
  <c r="K193" i="2" s="1"/>
  <c r="N229" i="2"/>
  <c r="K133" i="2"/>
  <c r="K143" i="2"/>
  <c r="K172" i="2"/>
  <c r="P172" i="2"/>
  <c r="O183" i="2"/>
  <c r="O182" i="2" s="1"/>
  <c r="E187" i="2"/>
  <c r="E163" i="2" s="1"/>
  <c r="F224" i="2"/>
  <c r="P132" i="2"/>
  <c r="J177" i="2"/>
  <c r="K177" i="2" s="1"/>
  <c r="P177" i="2"/>
  <c r="K239" i="2"/>
  <c r="J239" i="2"/>
  <c r="P116" i="2"/>
  <c r="P120" i="2"/>
  <c r="P122" i="2"/>
  <c r="P124" i="2"/>
  <c r="P126" i="2"/>
  <c r="P130" i="2"/>
  <c r="F140" i="2"/>
  <c r="P166" i="2"/>
  <c r="P165" i="2" s="1"/>
  <c r="J179" i="2"/>
  <c r="F178" i="2"/>
  <c r="P179" i="2"/>
  <c r="K180" i="2"/>
  <c r="P180" i="2"/>
  <c r="J184" i="2"/>
  <c r="F183" i="2"/>
  <c r="P184" i="2"/>
  <c r="J185" i="2"/>
  <c r="K185" i="2" s="1"/>
  <c r="J186" i="2"/>
  <c r="K186" i="2" s="1"/>
  <c r="P186" i="2"/>
  <c r="J195" i="2"/>
  <c r="K195" i="2" s="1"/>
  <c r="J196" i="2"/>
  <c r="K196" i="2" s="1"/>
  <c r="P196" i="2"/>
  <c r="J197" i="2"/>
  <c r="K197" i="2" s="1"/>
  <c r="J198" i="2"/>
  <c r="K198" i="2" s="1"/>
  <c r="P198" i="2"/>
  <c r="K199" i="2"/>
  <c r="J199" i="2"/>
  <c r="J200" i="2"/>
  <c r="K200" i="2" s="1"/>
  <c r="P200" i="2"/>
  <c r="K201" i="2"/>
  <c r="J201" i="2"/>
  <c r="J202" i="2"/>
  <c r="K202" i="2" s="1"/>
  <c r="P202" i="2"/>
  <c r="J203" i="2"/>
  <c r="K203" i="2" s="1"/>
  <c r="J204" i="2"/>
  <c r="K204" i="2" s="1"/>
  <c r="P204" i="2"/>
  <c r="P206" i="2"/>
  <c r="J207" i="2"/>
  <c r="K207" i="2" s="1"/>
  <c r="J208" i="2"/>
  <c r="P208" i="2"/>
  <c r="J209" i="2"/>
  <c r="K209" i="2" s="1"/>
  <c r="J210" i="2"/>
  <c r="K210" i="2" s="1"/>
  <c r="P210" i="2"/>
  <c r="K211" i="2"/>
  <c r="J211" i="2"/>
  <c r="J217" i="2"/>
  <c r="K217" i="2" s="1"/>
  <c r="J219" i="2"/>
  <c r="K219" i="2" s="1"/>
  <c r="K221" i="2"/>
  <c r="J221" i="2"/>
  <c r="J238" i="2"/>
  <c r="P238" i="2"/>
  <c r="K238" i="2"/>
  <c r="M169" i="2"/>
  <c r="M164" i="2" s="1"/>
  <c r="O170" i="2"/>
  <c r="O169" i="2" s="1"/>
  <c r="J173" i="2"/>
  <c r="K173" i="2" s="1"/>
  <c r="P173" i="2"/>
  <c r="K174" i="2"/>
  <c r="P174" i="2"/>
  <c r="J218" i="2"/>
  <c r="P218" i="2"/>
  <c r="J220" i="2"/>
  <c r="K220" i="2" s="1"/>
  <c r="P220" i="2"/>
  <c r="K222" i="2"/>
  <c r="J222" i="2"/>
  <c r="F230" i="2"/>
  <c r="K231" i="2"/>
  <c r="J231" i="2"/>
  <c r="J230" i="2" s="1"/>
  <c r="J237" i="2"/>
  <c r="K237" i="2" s="1"/>
  <c r="D169" i="2"/>
  <c r="P213" i="2"/>
  <c r="P212" i="2" s="1"/>
  <c r="F236" i="2"/>
  <c r="F234" i="2" s="1"/>
  <c r="D234" i="2"/>
  <c r="D229" i="2" s="1"/>
  <c r="F131" i="2"/>
  <c r="K131" i="2" s="1"/>
  <c r="K181" i="2"/>
  <c r="J181" i="2"/>
  <c r="J213" i="2"/>
  <c r="J212" i="2" s="1"/>
  <c r="F212" i="2"/>
  <c r="J227" i="2"/>
  <c r="P227" i="2"/>
  <c r="D188" i="2"/>
  <c r="M188" i="2"/>
  <c r="D194" i="2"/>
  <c r="M194" i="2"/>
  <c r="D212" i="2"/>
  <c r="M212" i="2"/>
  <c r="J223" i="2"/>
  <c r="K233" i="2"/>
  <c r="E247" i="2"/>
  <c r="I247" i="2"/>
  <c r="K252" i="2"/>
  <c r="J252" i="2"/>
  <c r="P252" i="2"/>
  <c r="P253" i="2"/>
  <c r="J253" i="2"/>
  <c r="K253" i="2" s="1"/>
  <c r="J260" i="2"/>
  <c r="K260" i="2" s="1"/>
  <c r="P260" i="2"/>
  <c r="P261" i="2"/>
  <c r="K261" i="2"/>
  <c r="J261" i="2"/>
  <c r="P267" i="2"/>
  <c r="J267" i="2"/>
  <c r="K267" i="2" s="1"/>
  <c r="F266" i="2"/>
  <c r="K223" i="2"/>
  <c r="M230" i="2"/>
  <c r="M229" i="2" s="1"/>
  <c r="F232" i="2"/>
  <c r="K232" i="2" s="1"/>
  <c r="I241" i="2"/>
  <c r="O243" i="2"/>
  <c r="J246" i="2"/>
  <c r="K246" i="2" s="1"/>
  <c r="P246" i="2"/>
  <c r="M247" i="2"/>
  <c r="O248" i="2"/>
  <c r="N225" i="2"/>
  <c r="M241" i="2"/>
  <c r="O242" i="2"/>
  <c r="P245" i="2"/>
  <c r="K245" i="2"/>
  <c r="J245" i="2"/>
  <c r="J250" i="2"/>
  <c r="K250" i="2" s="1"/>
  <c r="P250" i="2"/>
  <c r="J251" i="2"/>
  <c r="K251" i="2" s="1"/>
  <c r="K258" i="2"/>
  <c r="J258" i="2"/>
  <c r="P258" i="2"/>
  <c r="O233" i="2"/>
  <c r="O232" i="2" s="1"/>
  <c r="K244" i="2"/>
  <c r="J244" i="2"/>
  <c r="P244" i="2"/>
  <c r="N247" i="2"/>
  <c r="N240" i="2" s="1"/>
  <c r="K272" i="2"/>
  <c r="J272" i="2"/>
  <c r="P272" i="2"/>
  <c r="P273" i="2"/>
  <c r="K274" i="2"/>
  <c r="J274" i="2"/>
  <c r="O235" i="2"/>
  <c r="P235" i="2" s="1"/>
  <c r="O237" i="2"/>
  <c r="P237" i="2" s="1"/>
  <c r="O239" i="2"/>
  <c r="P239" i="2" s="1"/>
  <c r="F243" i="2"/>
  <c r="D247" i="2"/>
  <c r="F248" i="2"/>
  <c r="P249" i="2"/>
  <c r="J249" i="2"/>
  <c r="K249" i="2" s="1"/>
  <c r="J256" i="2"/>
  <c r="K256" i="2" s="1"/>
  <c r="P256" i="2"/>
  <c r="P257" i="2"/>
  <c r="J257" i="2"/>
  <c r="K257" i="2" s="1"/>
  <c r="J264" i="2"/>
  <c r="K264" i="2" s="1"/>
  <c r="P264" i="2"/>
  <c r="J270" i="2"/>
  <c r="K270" i="2" s="1"/>
  <c r="P270" i="2"/>
  <c r="P271" i="2"/>
  <c r="J271" i="2"/>
  <c r="K271" i="2" s="1"/>
  <c r="G229" i="2"/>
  <c r="G228" i="2" s="1"/>
  <c r="D241" i="2"/>
  <c r="D240" i="2" s="1"/>
  <c r="F242" i="2"/>
  <c r="O266" i="2"/>
  <c r="O265" i="2" s="1"/>
  <c r="K254" i="2"/>
  <c r="J254" i="2"/>
  <c r="K262" i="2"/>
  <c r="J262" i="2"/>
  <c r="P262" i="2"/>
  <c r="P263" i="2"/>
  <c r="J263" i="2"/>
  <c r="K263" i="2" s="1"/>
  <c r="J268" i="2"/>
  <c r="K268" i="2" s="1"/>
  <c r="P268" i="2"/>
  <c r="P269" i="2"/>
  <c r="K269" i="2"/>
  <c r="J269" i="2"/>
  <c r="E266" i="2"/>
  <c r="E265" i="2" s="1"/>
  <c r="N266" i="2"/>
  <c r="N265" i="2" s="1"/>
  <c r="K273" i="2"/>
  <c r="H276" i="2"/>
  <c r="H275" i="2" s="1"/>
  <c r="F277" i="2"/>
  <c r="O277" i="2"/>
  <c r="O276" i="2" s="1"/>
  <c r="O275" i="2" s="1"/>
  <c r="J278" i="2"/>
  <c r="K278" i="2" s="1"/>
  <c r="E276" i="2"/>
  <c r="E275" i="2" s="1"/>
  <c r="P255" i="2" l="1"/>
  <c r="P216" i="2"/>
  <c r="O100" i="2"/>
  <c r="I36" i="2"/>
  <c r="P176" i="2"/>
  <c r="P121" i="2"/>
  <c r="P143" i="2"/>
  <c r="N163" i="2"/>
  <c r="J176" i="2"/>
  <c r="K176" i="2" s="1"/>
  <c r="F118" i="2"/>
  <c r="O247" i="2"/>
  <c r="E240" i="2"/>
  <c r="D228" i="2"/>
  <c r="J205" i="2"/>
  <c r="P194" i="2"/>
  <c r="H228" i="2"/>
  <c r="H279" i="2" s="1"/>
  <c r="J259" i="2"/>
  <c r="K259" i="2" s="1"/>
  <c r="K205" i="2"/>
  <c r="J183" i="2"/>
  <c r="J182" i="2" s="1"/>
  <c r="P128" i="2"/>
  <c r="J146" i="2"/>
  <c r="O12" i="2"/>
  <c r="O8" i="2"/>
  <c r="O194" i="2"/>
  <c r="O187" i="2" s="1"/>
  <c r="O163" i="2" s="1"/>
  <c r="P133" i="2"/>
  <c r="F194" i="2"/>
  <c r="K146" i="2"/>
  <c r="O142" i="2"/>
  <c r="F107" i="2"/>
  <c r="P67" i="2"/>
  <c r="O49" i="2"/>
  <c r="P12" i="2"/>
  <c r="P221" i="2"/>
  <c r="D164" i="2"/>
  <c r="P23" i="2"/>
  <c r="E228" i="2"/>
  <c r="P178" i="2"/>
  <c r="E36" i="2"/>
  <c r="P8" i="2"/>
  <c r="M127" i="2"/>
  <c r="P222" i="2"/>
  <c r="J96" i="2"/>
  <c r="D36" i="2"/>
  <c r="P225" i="2"/>
  <c r="P108" i="2"/>
  <c r="P183" i="2"/>
  <c r="P233" i="2"/>
  <c r="P232" i="2" s="1"/>
  <c r="K24" i="2"/>
  <c r="J225" i="2"/>
  <c r="O131" i="2"/>
  <c r="O127" i="2" s="1"/>
  <c r="P243" i="2"/>
  <c r="K243" i="2"/>
  <c r="J243" i="2"/>
  <c r="K213" i="2"/>
  <c r="P51" i="2"/>
  <c r="J51" i="2"/>
  <c r="O241" i="2"/>
  <c r="O240" i="2" s="1"/>
  <c r="F265" i="2"/>
  <c r="M187" i="2"/>
  <c r="M163" i="2" s="1"/>
  <c r="K225" i="2"/>
  <c r="K134" i="2"/>
  <c r="J134" i="2"/>
  <c r="J131" i="2" s="1"/>
  <c r="P134" i="2"/>
  <c r="P150" i="2"/>
  <c r="P149" i="2" s="1"/>
  <c r="P170" i="2"/>
  <c r="P169" i="2" s="1"/>
  <c r="K129" i="2"/>
  <c r="P61" i="2"/>
  <c r="P47" i="2"/>
  <c r="P43" i="2" s="1"/>
  <c r="J47" i="2"/>
  <c r="K47" i="2" s="1"/>
  <c r="P97" i="2"/>
  <c r="P96" i="2" s="1"/>
  <c r="J73" i="2"/>
  <c r="J72" i="2" s="1"/>
  <c r="F72" i="2"/>
  <c r="P73" i="2"/>
  <c r="P72" i="2" s="1"/>
  <c r="K73" i="2"/>
  <c r="M7" i="2"/>
  <c r="D99" i="2"/>
  <c r="G279" i="2"/>
  <c r="J242" i="2"/>
  <c r="J241" i="2" s="1"/>
  <c r="F241" i="2"/>
  <c r="P242" i="2"/>
  <c r="P241" i="2" s="1"/>
  <c r="J140" i="2"/>
  <c r="J139" i="2" s="1"/>
  <c r="P140" i="2"/>
  <c r="P139" i="2" s="1"/>
  <c r="F139" i="2"/>
  <c r="K139" i="2" s="1"/>
  <c r="K140" i="2"/>
  <c r="F167" i="2"/>
  <c r="J168" i="2"/>
  <c r="K168" i="2" s="1"/>
  <c r="P168" i="2"/>
  <c r="P167" i="2" s="1"/>
  <c r="J104" i="2"/>
  <c r="K104" i="2" s="1"/>
  <c r="P104" i="2"/>
  <c r="J32" i="2"/>
  <c r="K32" i="2" s="1"/>
  <c r="P32" i="2"/>
  <c r="P55" i="2"/>
  <c r="J55" i="2"/>
  <c r="K55" i="2" s="1"/>
  <c r="J77" i="2"/>
  <c r="K77" i="2" s="1"/>
  <c r="K226" i="2"/>
  <c r="J113" i="2"/>
  <c r="K113" i="2" s="1"/>
  <c r="P113" i="2"/>
  <c r="J150" i="2"/>
  <c r="J149" i="2" s="1"/>
  <c r="J117" i="2"/>
  <c r="J115" i="2" s="1"/>
  <c r="P117" i="2"/>
  <c r="P115" i="2" s="1"/>
  <c r="F49" i="2"/>
  <c r="J61" i="2"/>
  <c r="K61" i="2" s="1"/>
  <c r="I240" i="2"/>
  <c r="I228" i="2" s="1"/>
  <c r="I279" i="2" s="1"/>
  <c r="P266" i="2"/>
  <c r="P265" i="2" s="1"/>
  <c r="F115" i="2"/>
  <c r="F187" i="2"/>
  <c r="K184" i="2"/>
  <c r="P103" i="2"/>
  <c r="J103" i="2"/>
  <c r="K103" i="2" s="1"/>
  <c r="J118" i="2"/>
  <c r="K151" i="2"/>
  <c r="P77" i="2"/>
  <c r="P35" i="2"/>
  <c r="P34" i="2" s="1"/>
  <c r="K35" i="2"/>
  <c r="F34" i="2"/>
  <c r="K34" i="2" s="1"/>
  <c r="J35" i="2"/>
  <c r="J34" i="2" s="1"/>
  <c r="J30" i="2"/>
  <c r="F29" i="2"/>
  <c r="P30" i="2"/>
  <c r="J67" i="2"/>
  <c r="J194" i="2"/>
  <c r="K194" i="2" s="1"/>
  <c r="K224" i="2"/>
  <c r="J224" i="2"/>
  <c r="J215" i="2" s="1"/>
  <c r="J214" i="2" s="1"/>
  <c r="P224" i="2"/>
  <c r="P215" i="2" s="1"/>
  <c r="P214" i="2" s="1"/>
  <c r="M240" i="2"/>
  <c r="M228" i="2" s="1"/>
  <c r="D187" i="2"/>
  <c r="D163" i="2" s="1"/>
  <c r="K230" i="2"/>
  <c r="F229" i="2"/>
  <c r="F100" i="2"/>
  <c r="J101" i="2"/>
  <c r="K101" i="2" s="1"/>
  <c r="P101" i="2"/>
  <c r="P100" i="2" s="1"/>
  <c r="J277" i="2"/>
  <c r="F276" i="2"/>
  <c r="P277" i="2"/>
  <c r="P276" i="2" s="1"/>
  <c r="P275" i="2" s="1"/>
  <c r="K277" i="2"/>
  <c r="N228" i="2"/>
  <c r="K118" i="2"/>
  <c r="P18" i="2"/>
  <c r="P17" i="2" s="1"/>
  <c r="F17" i="2"/>
  <c r="K17" i="2" s="1"/>
  <c r="J18" i="2"/>
  <c r="J17" i="2" s="1"/>
  <c r="J12" i="2"/>
  <c r="K12" i="2" s="1"/>
  <c r="K13" i="2"/>
  <c r="K78" i="2"/>
  <c r="J248" i="2"/>
  <c r="J247" i="2" s="1"/>
  <c r="F247" i="2"/>
  <c r="P248" i="2"/>
  <c r="P247" i="2" s="1"/>
  <c r="F215" i="2"/>
  <c r="J178" i="2"/>
  <c r="K178" i="2" s="1"/>
  <c r="K179" i="2"/>
  <c r="J188" i="2"/>
  <c r="K119" i="2"/>
  <c r="K94" i="2"/>
  <c r="J111" i="2"/>
  <c r="K111" i="2" s="1"/>
  <c r="P111" i="2"/>
  <c r="P107" i="2" s="1"/>
  <c r="K50" i="2"/>
  <c r="J8" i="2"/>
  <c r="K8" i="2" s="1"/>
  <c r="K44" i="2"/>
  <c r="K9" i="2"/>
  <c r="P38" i="2"/>
  <c r="P37" i="2" s="1"/>
  <c r="J81" i="2"/>
  <c r="J80" i="2" s="1"/>
  <c r="F80" i="2"/>
  <c r="P81" i="2"/>
  <c r="P80" i="2" s="1"/>
  <c r="J266" i="2"/>
  <c r="J265" i="2" s="1"/>
  <c r="K144" i="2"/>
  <c r="J144" i="2"/>
  <c r="J142" i="2" s="1"/>
  <c r="P144" i="2"/>
  <c r="P142" i="2" s="1"/>
  <c r="K150" i="2"/>
  <c r="F149" i="2"/>
  <c r="K149" i="2" s="1"/>
  <c r="O118" i="2"/>
  <c r="O99" i="2" s="1"/>
  <c r="P119" i="2"/>
  <c r="P118" i="2" s="1"/>
  <c r="O234" i="2"/>
  <c r="O229" i="2" s="1"/>
  <c r="O228" i="2" s="1"/>
  <c r="K212" i="2"/>
  <c r="J236" i="2"/>
  <c r="J234" i="2" s="1"/>
  <c r="K234" i="2" s="1"/>
  <c r="P236" i="2"/>
  <c r="P234" i="2" s="1"/>
  <c r="P182" i="2"/>
  <c r="P131" i="2"/>
  <c r="P127" i="2" s="1"/>
  <c r="K105" i="2"/>
  <c r="K96" i="2"/>
  <c r="K97" i="2"/>
  <c r="J169" i="2"/>
  <c r="K169" i="2" s="1"/>
  <c r="M99" i="2"/>
  <c r="J95" i="2"/>
  <c r="J93" i="2" s="1"/>
  <c r="P95" i="2"/>
  <c r="P93" i="2" s="1"/>
  <c r="F93" i="2"/>
  <c r="K23" i="2"/>
  <c r="O7" i="2"/>
  <c r="K183" i="2"/>
  <c r="F182" i="2"/>
  <c r="K182" i="2" s="1"/>
  <c r="P164" i="2"/>
  <c r="J105" i="2"/>
  <c r="K106" i="2"/>
  <c r="P187" i="2"/>
  <c r="F127" i="2"/>
  <c r="K128" i="2"/>
  <c r="F57" i="2"/>
  <c r="E279" i="2"/>
  <c r="J85" i="2"/>
  <c r="J84" i="2" s="1"/>
  <c r="F84" i="2"/>
  <c r="P85" i="2"/>
  <c r="P84" i="2" s="1"/>
  <c r="D7" i="2"/>
  <c r="O36" i="2"/>
  <c r="J37" i="2"/>
  <c r="N279" i="2" l="1"/>
  <c r="P57" i="2"/>
  <c r="K236" i="2"/>
  <c r="J49" i="2"/>
  <c r="K84" i="2"/>
  <c r="P49" i="2"/>
  <c r="P36" i="2" s="1"/>
  <c r="J107" i="2"/>
  <c r="K107" i="2" s="1"/>
  <c r="K80" i="2"/>
  <c r="P163" i="2"/>
  <c r="P229" i="2"/>
  <c r="P228" i="2" s="1"/>
  <c r="K81" i="2"/>
  <c r="P240" i="2"/>
  <c r="F36" i="2"/>
  <c r="J127" i="2"/>
  <c r="J29" i="2"/>
  <c r="J240" i="2"/>
  <c r="K72" i="2"/>
  <c r="K248" i="2"/>
  <c r="J43" i="2"/>
  <c r="K43" i="2" s="1"/>
  <c r="K95" i="2"/>
  <c r="F99" i="2"/>
  <c r="F164" i="2"/>
  <c r="K85" i="2"/>
  <c r="J229" i="2"/>
  <c r="P29" i="2"/>
  <c r="P7" i="2" s="1"/>
  <c r="K115" i="2"/>
  <c r="K117" i="2"/>
  <c r="K242" i="2"/>
  <c r="K265" i="2"/>
  <c r="M279" i="2"/>
  <c r="K241" i="2"/>
  <c r="F240" i="2"/>
  <c r="K51" i="2"/>
  <c r="K127" i="2"/>
  <c r="F7" i="2"/>
  <c r="K215" i="2"/>
  <c r="F214" i="2"/>
  <c r="K214" i="2" s="1"/>
  <c r="J57" i="2"/>
  <c r="K57" i="2" s="1"/>
  <c r="K37" i="2"/>
  <c r="K247" i="2"/>
  <c r="K18" i="2"/>
  <c r="F275" i="2"/>
  <c r="K30" i="2"/>
  <c r="K266" i="2"/>
  <c r="J167" i="2"/>
  <c r="J164" i="2" s="1"/>
  <c r="O279" i="2"/>
  <c r="J276" i="2"/>
  <c r="J275" i="2" s="1"/>
  <c r="F228" i="2"/>
  <c r="K29" i="2"/>
  <c r="D279" i="2"/>
  <c r="K93" i="2"/>
  <c r="P99" i="2"/>
  <c r="K67" i="2"/>
  <c r="J7" i="2"/>
  <c r="J187" i="2"/>
  <c r="K187" i="2" s="1"/>
  <c r="J100" i="2"/>
  <c r="J99" i="2" s="1"/>
  <c r="K188" i="2"/>
  <c r="K49" i="2"/>
  <c r="K240" i="2" l="1"/>
  <c r="J228" i="2"/>
  <c r="K228" i="2" s="1"/>
  <c r="J163" i="2"/>
  <c r="K229" i="2"/>
  <c r="J36" i="2"/>
  <c r="K7" i="2"/>
  <c r="K164" i="2"/>
  <c r="F163" i="2"/>
  <c r="K163" i="2" s="1"/>
  <c r="K99" i="2"/>
  <c r="K275" i="2"/>
  <c r="P279" i="2"/>
  <c r="K167" i="2"/>
  <c r="K100" i="2"/>
  <c r="K276" i="2"/>
  <c r="K36" i="2"/>
  <c r="J279" i="2" l="1"/>
  <c r="F279" i="2"/>
  <c r="K279" i="2" l="1"/>
  <c r="AG50" i="1"/>
  <c r="AF50" i="1"/>
  <c r="AE50" i="1"/>
  <c r="AD50" i="1"/>
  <c r="AC50" i="1"/>
  <c r="AB50" i="1"/>
  <c r="AA50" i="1"/>
  <c r="Z50" i="1"/>
  <c r="Y50" i="1"/>
  <c r="X50" i="1"/>
  <c r="W50" i="1"/>
  <c r="V50" i="1"/>
  <c r="R50" i="1"/>
  <c r="O50" i="1"/>
  <c r="M50" i="1"/>
  <c r="L50" i="1"/>
  <c r="N50" i="1" s="1"/>
  <c r="AG49" i="1"/>
  <c r="R49" i="1" s="1"/>
  <c r="AF49" i="1"/>
  <c r="AE49" i="1"/>
  <c r="AD49" i="1"/>
  <c r="AC49" i="1"/>
  <c r="AC48" i="1" s="1"/>
  <c r="AB49" i="1"/>
  <c r="AB48" i="1" s="1"/>
  <c r="AA49" i="1"/>
  <c r="Z49" i="1"/>
  <c r="Y49" i="1"/>
  <c r="X49" i="1"/>
  <c r="W49" i="1"/>
  <c r="V49" i="1"/>
  <c r="O49" i="1"/>
  <c r="M49" i="1"/>
  <c r="M48" i="1" s="1"/>
  <c r="L49" i="1"/>
  <c r="AF48" i="1"/>
  <c r="AE48" i="1"/>
  <c r="AE44" i="1" s="1"/>
  <c r="AD48" i="1"/>
  <c r="AA48" i="1"/>
  <c r="Z48" i="1"/>
  <c r="X48" i="1"/>
  <c r="W48" i="1"/>
  <c r="V48" i="1"/>
  <c r="AG47" i="1"/>
  <c r="AF47" i="1"/>
  <c r="AE47" i="1"/>
  <c r="AE46" i="1" s="1"/>
  <c r="AE45" i="1" s="1"/>
  <c r="AD47" i="1"/>
  <c r="AC47" i="1"/>
  <c r="AC46" i="1" s="1"/>
  <c r="AC45" i="1" s="1"/>
  <c r="AB47" i="1"/>
  <c r="AA47" i="1"/>
  <c r="AA46" i="1" s="1"/>
  <c r="Z47" i="1"/>
  <c r="Y47" i="1"/>
  <c r="X47" i="1"/>
  <c r="W47" i="1"/>
  <c r="W46" i="1" s="1"/>
  <c r="W45" i="1" s="1"/>
  <c r="V47" i="1"/>
  <c r="V46" i="1" s="1"/>
  <c r="V45" i="1" s="1"/>
  <c r="V44" i="1" s="1"/>
  <c r="R47" i="1"/>
  <c r="O47" i="1"/>
  <c r="O46" i="1" s="1"/>
  <c r="O45" i="1" s="1"/>
  <c r="M47" i="1"/>
  <c r="M46" i="1" s="1"/>
  <c r="M45" i="1" s="1"/>
  <c r="L47" i="1"/>
  <c r="N47" i="1" s="1"/>
  <c r="AG46" i="1"/>
  <c r="AF46" i="1"/>
  <c r="AD46" i="1"/>
  <c r="AD45" i="1" s="1"/>
  <c r="AD44" i="1" s="1"/>
  <c r="AB46" i="1"/>
  <c r="AB45" i="1" s="1"/>
  <c r="Z46" i="1"/>
  <c r="Z45" i="1" s="1"/>
  <c r="Z44" i="1" s="1"/>
  <c r="Y46" i="1"/>
  <c r="Y45" i="1" s="1"/>
  <c r="X46" i="1"/>
  <c r="L46" i="1"/>
  <c r="L45" i="1" s="1"/>
  <c r="AG45" i="1"/>
  <c r="AF45" i="1"/>
  <c r="AF44" i="1" s="1"/>
  <c r="AA45" i="1"/>
  <c r="AA44" i="1" s="1"/>
  <c r="X45" i="1"/>
  <c r="AH43" i="1"/>
  <c r="P43" i="1" s="1"/>
  <c r="P42" i="1" s="1"/>
  <c r="AG43" i="1"/>
  <c r="AG42" i="1" s="1"/>
  <c r="AF43" i="1"/>
  <c r="O43" i="1" s="1"/>
  <c r="O42" i="1" s="1"/>
  <c r="AE43" i="1"/>
  <c r="AD43" i="1"/>
  <c r="AD42" i="1" s="1"/>
  <c r="AC43" i="1"/>
  <c r="AB43" i="1"/>
  <c r="AA43" i="1"/>
  <c r="AA42" i="1" s="1"/>
  <c r="Z43" i="1"/>
  <c r="Z42" i="1" s="1"/>
  <c r="Y43" i="1"/>
  <c r="Y42" i="1" s="1"/>
  <c r="X43" i="1"/>
  <c r="X42" i="1" s="1"/>
  <c r="W43" i="1"/>
  <c r="V43" i="1"/>
  <c r="L43" i="1"/>
  <c r="N43" i="1" s="1"/>
  <c r="AE42" i="1"/>
  <c r="AC42" i="1"/>
  <c r="AB42" i="1"/>
  <c r="W42" i="1"/>
  <c r="M42" i="1"/>
  <c r="L42" i="1"/>
  <c r="AG41" i="1"/>
  <c r="AF41" i="1"/>
  <c r="O41" i="1" s="1"/>
  <c r="AE41" i="1"/>
  <c r="AD41" i="1"/>
  <c r="AC41" i="1"/>
  <c r="AB41" i="1"/>
  <c r="AA41" i="1"/>
  <c r="Z41" i="1"/>
  <c r="Y41" i="1"/>
  <c r="X41" i="1"/>
  <c r="W41" i="1"/>
  <c r="S41" i="1" s="1"/>
  <c r="V41" i="1"/>
  <c r="M41" i="1"/>
  <c r="L41" i="1"/>
  <c r="N41" i="1" s="1"/>
  <c r="AG40" i="1"/>
  <c r="AF40" i="1"/>
  <c r="O40" i="1" s="1"/>
  <c r="AE40" i="1"/>
  <c r="R40" i="1" s="1"/>
  <c r="AD40" i="1"/>
  <c r="AC40" i="1"/>
  <c r="AB40" i="1"/>
  <c r="AA40" i="1"/>
  <c r="Z40" i="1"/>
  <c r="Y40" i="1"/>
  <c r="X40" i="1"/>
  <c r="W40" i="1"/>
  <c r="V40" i="1"/>
  <c r="M40" i="1"/>
  <c r="L40" i="1"/>
  <c r="AG39" i="1"/>
  <c r="AF39" i="1"/>
  <c r="O39" i="1" s="1"/>
  <c r="AE39" i="1"/>
  <c r="AD39" i="1"/>
  <c r="AC39" i="1"/>
  <c r="AB39" i="1"/>
  <c r="AA39" i="1"/>
  <c r="Z39" i="1"/>
  <c r="Z37" i="1" s="1"/>
  <c r="Y39" i="1"/>
  <c r="X39" i="1"/>
  <c r="W39" i="1"/>
  <c r="V39" i="1"/>
  <c r="M39" i="1"/>
  <c r="L39" i="1"/>
  <c r="AG38" i="1"/>
  <c r="AF38" i="1"/>
  <c r="O38" i="1" s="1"/>
  <c r="AE38" i="1"/>
  <c r="R38" i="1" s="1"/>
  <c r="AD38" i="1"/>
  <c r="AC38" i="1"/>
  <c r="AC37" i="1" s="1"/>
  <c r="AB38" i="1"/>
  <c r="AB37" i="1" s="1"/>
  <c r="AB36" i="1" s="1"/>
  <c r="AB35" i="1" s="1"/>
  <c r="AA38" i="1"/>
  <c r="Z38" i="1"/>
  <c r="Y38" i="1"/>
  <c r="X38" i="1"/>
  <c r="W38" i="1"/>
  <c r="W37" i="1" s="1"/>
  <c r="W36" i="1" s="1"/>
  <c r="W35" i="1" s="1"/>
  <c r="V38" i="1"/>
  <c r="M38" i="1"/>
  <c r="L38" i="1"/>
  <c r="N38" i="1" s="1"/>
  <c r="AA37" i="1"/>
  <c r="AA36" i="1" s="1"/>
  <c r="AA35" i="1" s="1"/>
  <c r="AG34" i="1"/>
  <c r="AG33" i="1" s="1"/>
  <c r="AF34" i="1"/>
  <c r="AF33" i="1" s="1"/>
  <c r="AE34" i="1"/>
  <c r="AE33" i="1" s="1"/>
  <c r="AD34" i="1"/>
  <c r="AD33" i="1" s="1"/>
  <c r="AC34" i="1"/>
  <c r="AC33" i="1" s="1"/>
  <c r="AB34" i="1"/>
  <c r="AB33" i="1" s="1"/>
  <c r="AA34" i="1"/>
  <c r="Z34" i="1"/>
  <c r="Y34" i="1"/>
  <c r="Y33" i="1" s="1"/>
  <c r="X34" i="1"/>
  <c r="X33" i="1" s="1"/>
  <c r="W34" i="1"/>
  <c r="W33" i="1" s="1"/>
  <c r="V34" i="1"/>
  <c r="V33" i="1" s="1"/>
  <c r="M34" i="1"/>
  <c r="M33" i="1" s="1"/>
  <c r="L34" i="1"/>
  <c r="L33" i="1" s="1"/>
  <c r="AA33" i="1"/>
  <c r="Z33" i="1"/>
  <c r="AG32" i="1"/>
  <c r="AF32" i="1"/>
  <c r="O32" i="1" s="1"/>
  <c r="AE32" i="1"/>
  <c r="AD32" i="1"/>
  <c r="AC32" i="1"/>
  <c r="AB32" i="1"/>
  <c r="AA32" i="1"/>
  <c r="Z32" i="1"/>
  <c r="Y32" i="1"/>
  <c r="X32" i="1"/>
  <c r="W32" i="1"/>
  <c r="V32" i="1"/>
  <c r="M32" i="1"/>
  <c r="L32" i="1"/>
  <c r="AG31" i="1"/>
  <c r="AF31" i="1"/>
  <c r="O31" i="1" s="1"/>
  <c r="AE31" i="1"/>
  <c r="R31" i="1" s="1"/>
  <c r="AD31" i="1"/>
  <c r="AC31" i="1"/>
  <c r="AB31" i="1"/>
  <c r="AA31" i="1"/>
  <c r="Z31" i="1"/>
  <c r="Y31" i="1"/>
  <c r="X31" i="1"/>
  <c r="W31" i="1"/>
  <c r="V31" i="1"/>
  <c r="M31" i="1"/>
  <c r="L31" i="1"/>
  <c r="N31" i="1" s="1"/>
  <c r="AG30" i="1"/>
  <c r="AF30" i="1"/>
  <c r="AE30" i="1"/>
  <c r="R30" i="1" s="1"/>
  <c r="AD30" i="1"/>
  <c r="AC30" i="1"/>
  <c r="AB30" i="1"/>
  <c r="AA30" i="1"/>
  <c r="Z30" i="1"/>
  <c r="Y30" i="1"/>
  <c r="X30" i="1"/>
  <c r="W30" i="1"/>
  <c r="V30" i="1"/>
  <c r="O30" i="1"/>
  <c r="M30" i="1"/>
  <c r="L30" i="1"/>
  <c r="N30" i="1" s="1"/>
  <c r="AG29" i="1"/>
  <c r="AF29" i="1"/>
  <c r="AE29" i="1"/>
  <c r="AD29" i="1"/>
  <c r="AC29" i="1"/>
  <c r="AB29" i="1"/>
  <c r="AB28" i="1" s="1"/>
  <c r="AB27" i="1" s="1"/>
  <c r="AA29" i="1"/>
  <c r="AA28" i="1" s="1"/>
  <c r="AA27" i="1" s="1"/>
  <c r="Z29" i="1"/>
  <c r="Y29" i="1"/>
  <c r="X29" i="1"/>
  <c r="W29" i="1"/>
  <c r="V29" i="1"/>
  <c r="V28" i="1" s="1"/>
  <c r="R29" i="1"/>
  <c r="M29" i="1"/>
  <c r="L29" i="1"/>
  <c r="AG28" i="1"/>
  <c r="Y28" i="1"/>
  <c r="Y27" i="1" s="1"/>
  <c r="AG27" i="1"/>
  <c r="AG26" i="1"/>
  <c r="AF26" i="1"/>
  <c r="AE26" i="1"/>
  <c r="AD26" i="1"/>
  <c r="AC26" i="1"/>
  <c r="AB26" i="1"/>
  <c r="AA26" i="1"/>
  <c r="Z26" i="1"/>
  <c r="S26" i="1" s="1"/>
  <c r="Y26" i="1"/>
  <c r="X26" i="1"/>
  <c r="W26" i="1"/>
  <c r="V26" i="1"/>
  <c r="O26" i="1"/>
  <c r="M26" i="1"/>
  <c r="L26" i="1"/>
  <c r="N26" i="1" s="1"/>
  <c r="AG25" i="1"/>
  <c r="AF25" i="1"/>
  <c r="AE25" i="1"/>
  <c r="R25" i="1" s="1"/>
  <c r="AD25" i="1"/>
  <c r="AC25" i="1"/>
  <c r="AB25" i="1"/>
  <c r="AA25" i="1"/>
  <c r="Z25" i="1"/>
  <c r="Y25" i="1"/>
  <c r="X25" i="1"/>
  <c r="W25" i="1"/>
  <c r="V25" i="1"/>
  <c r="M25" i="1"/>
  <c r="L25" i="1"/>
  <c r="N25" i="1" s="1"/>
  <c r="AG24" i="1"/>
  <c r="AG23" i="1" s="1"/>
  <c r="AG22" i="1" s="1"/>
  <c r="AF24" i="1"/>
  <c r="AE24" i="1"/>
  <c r="AD24" i="1"/>
  <c r="AD23" i="1" s="1"/>
  <c r="AD22" i="1" s="1"/>
  <c r="AC24" i="1"/>
  <c r="AC23" i="1" s="1"/>
  <c r="AC22" i="1" s="1"/>
  <c r="AB24" i="1"/>
  <c r="AA24" i="1"/>
  <c r="Z24" i="1"/>
  <c r="Z23" i="1" s="1"/>
  <c r="Z22" i="1" s="1"/>
  <c r="Y24" i="1"/>
  <c r="Y23" i="1" s="1"/>
  <c r="Y22" i="1" s="1"/>
  <c r="X24" i="1"/>
  <c r="W24" i="1"/>
  <c r="V24" i="1"/>
  <c r="S24" i="1" s="1"/>
  <c r="O24" i="1"/>
  <c r="M24" i="1"/>
  <c r="L24" i="1"/>
  <c r="L23" i="1" s="1"/>
  <c r="L22" i="1" s="1"/>
  <c r="AB23" i="1"/>
  <c r="X23" i="1"/>
  <c r="X22" i="1" s="1"/>
  <c r="AB22" i="1"/>
  <c r="AG21" i="1"/>
  <c r="AF21" i="1"/>
  <c r="AE21" i="1"/>
  <c r="AD21" i="1"/>
  <c r="AC21" i="1"/>
  <c r="AB21" i="1"/>
  <c r="AB19" i="1" s="1"/>
  <c r="AA21" i="1"/>
  <c r="Z21" i="1"/>
  <c r="Y21" i="1"/>
  <c r="X21" i="1"/>
  <c r="W21" i="1"/>
  <c r="V21" i="1"/>
  <c r="O21" i="1"/>
  <c r="N21" i="1"/>
  <c r="M21" i="1"/>
  <c r="L21" i="1"/>
  <c r="AG20" i="1"/>
  <c r="AG19" i="1" s="1"/>
  <c r="AF20" i="1"/>
  <c r="AE20" i="1"/>
  <c r="AD20" i="1"/>
  <c r="AC20" i="1"/>
  <c r="AC19" i="1" s="1"/>
  <c r="AB20" i="1"/>
  <c r="AA20" i="1"/>
  <c r="Z20" i="1"/>
  <c r="Z19" i="1" s="1"/>
  <c r="Y20" i="1"/>
  <c r="Y19" i="1" s="1"/>
  <c r="X20" i="1"/>
  <c r="W20" i="1"/>
  <c r="V20" i="1"/>
  <c r="O20" i="1"/>
  <c r="O19" i="1" s="1"/>
  <c r="N20" i="1"/>
  <c r="M20" i="1"/>
  <c r="L20" i="1"/>
  <c r="AF19" i="1"/>
  <c r="AD19" i="1"/>
  <c r="X19" i="1"/>
  <c r="V19" i="1"/>
  <c r="N19" i="1"/>
  <c r="M19" i="1"/>
  <c r="L19" i="1"/>
  <c r="AG18" i="1"/>
  <c r="AF18" i="1"/>
  <c r="O18" i="1" s="1"/>
  <c r="AE18" i="1"/>
  <c r="R18" i="1" s="1"/>
  <c r="AD18" i="1"/>
  <c r="AC18" i="1"/>
  <c r="AB18" i="1"/>
  <c r="AA18" i="1"/>
  <c r="Z18" i="1"/>
  <c r="Y18" i="1"/>
  <c r="X18" i="1"/>
  <c r="W18" i="1"/>
  <c r="V18" i="1"/>
  <c r="M18" i="1"/>
  <c r="L18" i="1"/>
  <c r="AG17" i="1"/>
  <c r="AF17" i="1"/>
  <c r="AE17" i="1"/>
  <c r="R17" i="1" s="1"/>
  <c r="AD17" i="1"/>
  <c r="AC17" i="1"/>
  <c r="AC16" i="1" s="1"/>
  <c r="AB17" i="1"/>
  <c r="AA17" i="1"/>
  <c r="AA16" i="1" s="1"/>
  <c r="Z17" i="1"/>
  <c r="Z16" i="1" s="1"/>
  <c r="Y17" i="1"/>
  <c r="X17" i="1"/>
  <c r="W17" i="1"/>
  <c r="V17" i="1"/>
  <c r="O17" i="1"/>
  <c r="M17" i="1"/>
  <c r="L17" i="1"/>
  <c r="AG16" i="1"/>
  <c r="AD16" i="1"/>
  <c r="Y16" i="1"/>
  <c r="AG15" i="1"/>
  <c r="AF15" i="1"/>
  <c r="O15" i="1" s="1"/>
  <c r="AE15" i="1"/>
  <c r="AE11" i="1" s="1"/>
  <c r="AD15" i="1"/>
  <c r="AC15" i="1"/>
  <c r="AB15" i="1"/>
  <c r="AA15" i="1"/>
  <c r="Z15" i="1"/>
  <c r="Y15" i="1"/>
  <c r="X15" i="1"/>
  <c r="W15" i="1"/>
  <c r="V15" i="1"/>
  <c r="M15" i="1"/>
  <c r="L15" i="1"/>
  <c r="AG14" i="1"/>
  <c r="AF14" i="1"/>
  <c r="AE14" i="1"/>
  <c r="R14" i="1" s="1"/>
  <c r="AD14" i="1"/>
  <c r="AC14" i="1"/>
  <c r="AB14" i="1"/>
  <c r="AA14" i="1"/>
  <c r="Z14" i="1"/>
  <c r="Y14" i="1"/>
  <c r="X14" i="1"/>
  <c r="W14" i="1"/>
  <c r="V14" i="1"/>
  <c r="O14" i="1"/>
  <c r="M14" i="1"/>
  <c r="L14" i="1"/>
  <c r="AG13" i="1"/>
  <c r="AF13" i="1"/>
  <c r="AE13" i="1"/>
  <c r="AD13" i="1"/>
  <c r="AC13" i="1"/>
  <c r="AB13" i="1"/>
  <c r="AA13" i="1"/>
  <c r="Z13" i="1"/>
  <c r="Y13" i="1"/>
  <c r="X13" i="1"/>
  <c r="W13" i="1"/>
  <c r="V13" i="1"/>
  <c r="R13" i="1"/>
  <c r="O13" i="1"/>
  <c r="M13" i="1"/>
  <c r="L13" i="1"/>
  <c r="N13" i="1" s="1"/>
  <c r="AG12" i="1"/>
  <c r="AG11" i="1" s="1"/>
  <c r="AF12" i="1"/>
  <c r="O12" i="1" s="1"/>
  <c r="AE12" i="1"/>
  <c r="AD12" i="1"/>
  <c r="AC12" i="1"/>
  <c r="AB12" i="1"/>
  <c r="AA12" i="1"/>
  <c r="Z12" i="1"/>
  <c r="Y12" i="1"/>
  <c r="Y11" i="1" s="1"/>
  <c r="Y10" i="1" s="1"/>
  <c r="Y9" i="1" s="1"/>
  <c r="X12" i="1"/>
  <c r="X11" i="1" s="1"/>
  <c r="W12" i="1"/>
  <c r="V12" i="1"/>
  <c r="M12" i="1"/>
  <c r="N12" i="1" s="1"/>
  <c r="L12" i="1"/>
  <c r="AD11" i="1"/>
  <c r="AD10" i="1" s="1"/>
  <c r="AD9" i="1" s="1"/>
  <c r="L11" i="1"/>
  <c r="K3" i="1"/>
  <c r="Z36" i="1" l="1"/>
  <c r="Z35" i="1" s="1"/>
  <c r="AD8" i="1"/>
  <c r="O48" i="1"/>
  <c r="O44" i="1" s="1"/>
  <c r="X44" i="1"/>
  <c r="W44" i="1"/>
  <c r="V27" i="1"/>
  <c r="O37" i="1"/>
  <c r="O36" i="1" s="1"/>
  <c r="O35" i="1" s="1"/>
  <c r="AC11" i="1"/>
  <c r="AC10" i="1" s="1"/>
  <c r="AC9" i="1" s="1"/>
  <c r="AC8" i="1" s="1"/>
  <c r="L16" i="1"/>
  <c r="L10" i="1" s="1"/>
  <c r="L9" i="1" s="1"/>
  <c r="L8" i="1" s="1"/>
  <c r="N24" i="1"/>
  <c r="N23" i="1" s="1"/>
  <c r="N22" i="1" s="1"/>
  <c r="AH30" i="1"/>
  <c r="P30" i="1" s="1"/>
  <c r="X37" i="1"/>
  <c r="X36" i="1" s="1"/>
  <c r="X35" i="1" s="1"/>
  <c r="AB44" i="1"/>
  <c r="S13" i="1"/>
  <c r="S14" i="1"/>
  <c r="R15" i="1"/>
  <c r="M16" i="1"/>
  <c r="AB16" i="1"/>
  <c r="AH21" i="1"/>
  <c r="P21" i="1" s="1"/>
  <c r="M23" i="1"/>
  <c r="M22" i="1" s="1"/>
  <c r="W28" i="1"/>
  <c r="W27" i="1" s="1"/>
  <c r="S40" i="1"/>
  <c r="AF42" i="1"/>
  <c r="S12" i="1"/>
  <c r="W11" i="1"/>
  <c r="W10" i="1" s="1"/>
  <c r="W9" i="1" s="1"/>
  <c r="S18" i="1"/>
  <c r="T18" i="1" s="1"/>
  <c r="R21" i="1"/>
  <c r="T21" i="1" s="1"/>
  <c r="U21" i="1" s="1"/>
  <c r="V23" i="1"/>
  <c r="V22" i="1" s="1"/>
  <c r="R24" i="1"/>
  <c r="T24" i="1" s="1"/>
  <c r="X28" i="1"/>
  <c r="AH31" i="1"/>
  <c r="P31" i="1" s="1"/>
  <c r="Q31" i="1" s="1"/>
  <c r="X27" i="1"/>
  <c r="AE37" i="1"/>
  <c r="AE36" i="1" s="1"/>
  <c r="AE35" i="1" s="1"/>
  <c r="N40" i="1"/>
  <c r="O11" i="1"/>
  <c r="AH17" i="1"/>
  <c r="P17" i="1" s="1"/>
  <c r="O16" i="1"/>
  <c r="S25" i="1"/>
  <c r="AE28" i="1"/>
  <c r="AE27" i="1" s="1"/>
  <c r="N32" i="1"/>
  <c r="AF37" i="1"/>
  <c r="AG10" i="1"/>
  <c r="AG9" i="1" s="1"/>
  <c r="AG8" i="1" s="1"/>
  <c r="AG7" i="1" s="1"/>
  <c r="S17" i="1"/>
  <c r="AH24" i="1"/>
  <c r="P24" i="1" s="1"/>
  <c r="Q24" i="1" s="1"/>
  <c r="AH29" i="1"/>
  <c r="R39" i="1"/>
  <c r="AH47" i="1"/>
  <c r="AH46" i="1" s="1"/>
  <c r="AH45" i="1" s="1"/>
  <c r="S49" i="1"/>
  <c r="T49" i="1" s="1"/>
  <c r="Y8" i="1"/>
  <c r="Y7" i="1" s="1"/>
  <c r="Z11" i="1"/>
  <c r="Z10" i="1" s="1"/>
  <c r="Z9" i="1" s="1"/>
  <c r="Z8" i="1" s="1"/>
  <c r="N14" i="1"/>
  <c r="N11" i="1" s="1"/>
  <c r="N15" i="1"/>
  <c r="AF23" i="1"/>
  <c r="AF22" i="1" s="1"/>
  <c r="M28" i="1"/>
  <c r="M27" i="1" s="1"/>
  <c r="S32" i="1"/>
  <c r="AD28" i="1"/>
  <c r="AD27" i="1" s="1"/>
  <c r="AC36" i="1"/>
  <c r="AC35" i="1" s="1"/>
  <c r="AD37" i="1"/>
  <c r="AD36" i="1" s="1"/>
  <c r="AD35" i="1" s="1"/>
  <c r="S50" i="1"/>
  <c r="T50" i="1" s="1"/>
  <c r="U50" i="1" s="1"/>
  <c r="AB11" i="1"/>
  <c r="V11" i="1"/>
  <c r="AC28" i="1"/>
  <c r="AC27" i="1" s="1"/>
  <c r="R32" i="1"/>
  <c r="T32" i="1" s="1"/>
  <c r="U32" i="1" s="1"/>
  <c r="L37" i="1"/>
  <c r="L36" i="1" s="1"/>
  <c r="L35" i="1" s="1"/>
  <c r="R41" i="1"/>
  <c r="T41" i="1" s="1"/>
  <c r="U41" i="1" s="1"/>
  <c r="N49" i="1"/>
  <c r="N48" i="1" s="1"/>
  <c r="T13" i="1"/>
  <c r="U13" i="1" s="1"/>
  <c r="P29" i="1"/>
  <c r="T14" i="1"/>
  <c r="R16" i="1"/>
  <c r="T25" i="1"/>
  <c r="U25" i="1" s="1"/>
  <c r="P47" i="1"/>
  <c r="P46" i="1" s="1"/>
  <c r="P45" i="1" s="1"/>
  <c r="S23" i="1"/>
  <c r="S22" i="1" s="1"/>
  <c r="M44" i="1"/>
  <c r="AF11" i="1"/>
  <c r="AH12" i="1"/>
  <c r="R20" i="1"/>
  <c r="AA19" i="1"/>
  <c r="O25" i="1"/>
  <c r="O23" i="1" s="1"/>
  <c r="O22" i="1" s="1"/>
  <c r="AH41" i="1"/>
  <c r="P41" i="1" s="1"/>
  <c r="Q41" i="1" s="1"/>
  <c r="N42" i="1"/>
  <c r="S29" i="1"/>
  <c r="AA11" i="1"/>
  <c r="AA10" i="1" s="1"/>
  <c r="AA9" i="1" s="1"/>
  <c r="N17" i="1"/>
  <c r="S20" i="1"/>
  <c r="W23" i="1"/>
  <c r="W22" i="1" s="1"/>
  <c r="AE23" i="1"/>
  <c r="AE22" i="1" s="1"/>
  <c r="AH25" i="1"/>
  <c r="P25" i="1" s="1"/>
  <c r="Q25" i="1" s="1"/>
  <c r="L28" i="1"/>
  <c r="L27" i="1" s="1"/>
  <c r="AH38" i="1"/>
  <c r="AH40" i="1"/>
  <c r="P40" i="1" s="1"/>
  <c r="Q40" i="1" s="1"/>
  <c r="L48" i="1"/>
  <c r="L44" i="1" s="1"/>
  <c r="O34" i="1"/>
  <c r="O33" i="1" s="1"/>
  <c r="R12" i="1"/>
  <c r="AH15" i="1"/>
  <c r="P15" i="1" s="1"/>
  <c r="Q15" i="1" s="1"/>
  <c r="X16" i="1"/>
  <c r="X10" i="1" s="1"/>
  <c r="X9" i="1" s="1"/>
  <c r="X8" i="1" s="1"/>
  <c r="X7" i="1" s="1"/>
  <c r="AF16" i="1"/>
  <c r="Q21" i="1"/>
  <c r="AH26" i="1"/>
  <c r="P26" i="1" s="1"/>
  <c r="Q26" i="1" s="1"/>
  <c r="Z28" i="1"/>
  <c r="Z27" i="1" s="1"/>
  <c r="Q30" i="1"/>
  <c r="S31" i="1"/>
  <c r="T31" i="1" s="1"/>
  <c r="U31" i="1" s="1"/>
  <c r="S39" i="1"/>
  <c r="T39" i="1" s="1"/>
  <c r="T40" i="1"/>
  <c r="U40" i="1" s="1"/>
  <c r="Q43" i="1"/>
  <c r="Q42" i="1" s="1"/>
  <c r="S47" i="1"/>
  <c r="S46" i="1" s="1"/>
  <c r="S45" i="1" s="1"/>
  <c r="AH13" i="1"/>
  <c r="P13" i="1" s="1"/>
  <c r="Q13" i="1" s="1"/>
  <c r="S21" i="1"/>
  <c r="AH39" i="1"/>
  <c r="P39" i="1" s="1"/>
  <c r="M11" i="1"/>
  <c r="M10" i="1" s="1"/>
  <c r="M9" i="1" s="1"/>
  <c r="M8" i="1" s="1"/>
  <c r="M7" i="1" s="1"/>
  <c r="AH20" i="1"/>
  <c r="S15" i="1"/>
  <c r="T15" i="1" s="1"/>
  <c r="U15" i="1" s="1"/>
  <c r="R26" i="1"/>
  <c r="T26" i="1" s="1"/>
  <c r="U26" i="1" s="1"/>
  <c r="N29" i="1"/>
  <c r="AF28" i="1"/>
  <c r="AF27" i="1" s="1"/>
  <c r="S30" i="1"/>
  <c r="T30" i="1" s="1"/>
  <c r="U30" i="1" s="1"/>
  <c r="AH32" i="1"/>
  <c r="P32" i="1" s="1"/>
  <c r="Q32" i="1" s="1"/>
  <c r="M37" i="1"/>
  <c r="M36" i="1" s="1"/>
  <c r="M35" i="1" s="1"/>
  <c r="Y37" i="1"/>
  <c r="Y36" i="1" s="1"/>
  <c r="Y35" i="1" s="1"/>
  <c r="AG37" i="1"/>
  <c r="AG36" i="1" s="1"/>
  <c r="AG35" i="1" s="1"/>
  <c r="V42" i="1"/>
  <c r="S43" i="1"/>
  <c r="S42" i="1" s="1"/>
  <c r="R46" i="1"/>
  <c r="R45" i="1" s="1"/>
  <c r="AC44" i="1"/>
  <c r="AH14" i="1"/>
  <c r="P14" i="1" s="1"/>
  <c r="Q14" i="1" s="1"/>
  <c r="V16" i="1"/>
  <c r="AE16" i="1"/>
  <c r="W19" i="1"/>
  <c r="AE19" i="1"/>
  <c r="O29" i="1"/>
  <c r="O28" i="1" s="1"/>
  <c r="O27" i="1" s="1"/>
  <c r="AH34" i="1"/>
  <c r="N39" i="1"/>
  <c r="R43" i="1"/>
  <c r="S38" i="1"/>
  <c r="N46" i="1"/>
  <c r="N45" i="1" s="1"/>
  <c r="W16" i="1"/>
  <c r="N18" i="1"/>
  <c r="AH18" i="1"/>
  <c r="P18" i="1" s="1"/>
  <c r="AA23" i="1"/>
  <c r="AA22" i="1" s="1"/>
  <c r="N34" i="1"/>
  <c r="S34" i="1"/>
  <c r="S33" i="1" s="1"/>
  <c r="R34" i="1"/>
  <c r="R48" i="1"/>
  <c r="AH50" i="1"/>
  <c r="P50" i="1" s="1"/>
  <c r="Q50" i="1" s="1"/>
  <c r="AH42" i="1"/>
  <c r="Y48" i="1"/>
  <c r="Y44" i="1" s="1"/>
  <c r="AG48" i="1"/>
  <c r="AG44" i="1" s="1"/>
  <c r="AH49" i="1"/>
  <c r="V37" i="1"/>
  <c r="V36" i="1" s="1"/>
  <c r="V35" i="1" s="1"/>
  <c r="AF36" i="1" l="1"/>
  <c r="AF35" i="1" s="1"/>
  <c r="W8" i="1"/>
  <c r="W7" i="1" s="1"/>
  <c r="W51" i="1" s="1"/>
  <c r="T23" i="1"/>
  <c r="T22" i="1" s="1"/>
  <c r="AD7" i="1"/>
  <c r="AD51" i="1" s="1"/>
  <c r="AB10" i="1"/>
  <c r="AB9" i="1" s="1"/>
  <c r="AB8" i="1" s="1"/>
  <c r="AB7" i="1" s="1"/>
  <c r="AB51" i="1" s="1"/>
  <c r="S16" i="1"/>
  <c r="O10" i="1"/>
  <c r="O9" i="1" s="1"/>
  <c r="V10" i="1"/>
  <c r="V9" i="1" s="1"/>
  <c r="V8" i="1" s="1"/>
  <c r="V7" i="1" s="1"/>
  <c r="V51" i="1" s="1"/>
  <c r="Z7" i="1"/>
  <c r="Z51" i="1" s="1"/>
  <c r="X51" i="1"/>
  <c r="S28" i="1"/>
  <c r="S27" i="1" s="1"/>
  <c r="L7" i="1"/>
  <c r="L51" i="1" s="1"/>
  <c r="U14" i="1"/>
  <c r="AC7" i="1"/>
  <c r="AC51" i="1" s="1"/>
  <c r="R28" i="1"/>
  <c r="T17" i="1"/>
  <c r="T16" i="1" s="1"/>
  <c r="AH28" i="1"/>
  <c r="S48" i="1"/>
  <c r="S44" i="1" s="1"/>
  <c r="AA8" i="1"/>
  <c r="AA7" i="1" s="1"/>
  <c r="AA51" i="1" s="1"/>
  <c r="N44" i="1"/>
  <c r="R37" i="1"/>
  <c r="T48" i="1"/>
  <c r="AG51" i="1"/>
  <c r="T29" i="1"/>
  <c r="Q23" i="1"/>
  <c r="Q22" i="1" s="1"/>
  <c r="AE10" i="1"/>
  <c r="AE9" i="1" s="1"/>
  <c r="AE8" i="1" s="1"/>
  <c r="AE7" i="1" s="1"/>
  <c r="AE51" i="1" s="1"/>
  <c r="T47" i="1"/>
  <c r="T46" i="1" s="1"/>
  <c r="T45" i="1" s="1"/>
  <c r="O8" i="1"/>
  <c r="O7" i="1" s="1"/>
  <c r="O51" i="1" s="1"/>
  <c r="Y51" i="1"/>
  <c r="Q39" i="1"/>
  <c r="U39" i="1"/>
  <c r="P38" i="1"/>
  <c r="AH37" i="1"/>
  <c r="AH36" i="1" s="1"/>
  <c r="AH35" i="1" s="1"/>
  <c r="P28" i="1"/>
  <c r="U24" i="1"/>
  <c r="U23" i="1" s="1"/>
  <c r="U22" i="1" s="1"/>
  <c r="AH23" i="1"/>
  <c r="AH22" i="1" s="1"/>
  <c r="T28" i="1"/>
  <c r="M51" i="1"/>
  <c r="T20" i="1"/>
  <c r="R19" i="1"/>
  <c r="U47" i="1"/>
  <c r="U46" i="1" s="1"/>
  <c r="U45" i="1" s="1"/>
  <c r="S11" i="1"/>
  <c r="AH33" i="1"/>
  <c r="P34" i="1"/>
  <c r="P33" i="1" s="1"/>
  <c r="P20" i="1"/>
  <c r="AH19" i="1"/>
  <c r="P49" i="1"/>
  <c r="AH48" i="1"/>
  <c r="AH44" i="1" s="1"/>
  <c r="N37" i="1"/>
  <c r="N36" i="1" s="1"/>
  <c r="N35" i="1" s="1"/>
  <c r="AH11" i="1"/>
  <c r="AH10" i="1" s="1"/>
  <c r="AH9" i="1" s="1"/>
  <c r="P12" i="1"/>
  <c r="U49" i="1"/>
  <c r="U48" i="1" s="1"/>
  <c r="U18" i="1"/>
  <c r="Q18" i="1"/>
  <c r="Q29" i="1"/>
  <c r="Q28" i="1" s="1"/>
  <c r="U29" i="1"/>
  <c r="U28" i="1" s="1"/>
  <c r="N28" i="1"/>
  <c r="AF10" i="1"/>
  <c r="AF9" i="1" s="1"/>
  <c r="AF8" i="1" s="1"/>
  <c r="AF7" i="1" s="1"/>
  <c r="R23" i="1"/>
  <c r="R22" i="1" s="1"/>
  <c r="AH16" i="1"/>
  <c r="R44" i="1"/>
  <c r="Q47" i="1"/>
  <c r="Q46" i="1" s="1"/>
  <c r="Q45" i="1" s="1"/>
  <c r="T38" i="1"/>
  <c r="S37" i="1"/>
  <c r="S36" i="1" s="1"/>
  <c r="S35" i="1" s="1"/>
  <c r="T12" i="1"/>
  <c r="R11" i="1"/>
  <c r="R10" i="1" s="1"/>
  <c r="R9" i="1" s="1"/>
  <c r="T44" i="1"/>
  <c r="S19" i="1"/>
  <c r="P16" i="1"/>
  <c r="P23" i="1"/>
  <c r="P22" i="1" s="1"/>
  <c r="T34" i="1"/>
  <c r="T33" i="1" s="1"/>
  <c r="R33" i="1"/>
  <c r="R27" i="1" s="1"/>
  <c r="N33" i="1"/>
  <c r="Q34" i="1"/>
  <c r="Q33" i="1" s="1"/>
  <c r="T43" i="1"/>
  <c r="R42" i="1"/>
  <c r="Q17" i="1"/>
  <c r="Q16" i="1" s="1"/>
  <c r="N16" i="1"/>
  <c r="N10" i="1" s="1"/>
  <c r="N9" i="1" s="1"/>
  <c r="N8" i="1" s="1"/>
  <c r="U17" i="1"/>
  <c r="AF51" i="1" l="1"/>
  <c r="R36" i="1"/>
  <c r="R35" i="1" s="1"/>
  <c r="AH8" i="1"/>
  <c r="AH27" i="1"/>
  <c r="S10" i="1"/>
  <c r="S9" i="1" s="1"/>
  <c r="S8" i="1" s="1"/>
  <c r="S7" i="1" s="1"/>
  <c r="S51" i="1" s="1"/>
  <c r="P27" i="1"/>
  <c r="U44" i="1"/>
  <c r="N27" i="1"/>
  <c r="N7" i="1" s="1"/>
  <c r="N51" i="1" s="1"/>
  <c r="U16" i="1"/>
  <c r="P11" i="1"/>
  <c r="Q12" i="1"/>
  <c r="Q11" i="1" s="1"/>
  <c r="T42" i="1"/>
  <c r="U43" i="1"/>
  <c r="U42" i="1" s="1"/>
  <c r="Q27" i="1"/>
  <c r="P48" i="1"/>
  <c r="P44" i="1" s="1"/>
  <c r="Q49" i="1"/>
  <c r="Q48" i="1" s="1"/>
  <c r="Q44" i="1" s="1"/>
  <c r="T19" i="1"/>
  <c r="U20" i="1"/>
  <c r="U19" i="1" s="1"/>
  <c r="T37" i="1"/>
  <c r="U38" i="1"/>
  <c r="U37" i="1" s="1"/>
  <c r="U34" i="1"/>
  <c r="U33" i="1" s="1"/>
  <c r="U27" i="1" s="1"/>
  <c r="P37" i="1"/>
  <c r="P36" i="1" s="1"/>
  <c r="P35" i="1" s="1"/>
  <c r="Q38" i="1"/>
  <c r="Q37" i="1" s="1"/>
  <c r="Q36" i="1" s="1"/>
  <c r="Q35" i="1" s="1"/>
  <c r="R8" i="1"/>
  <c r="R7" i="1" s="1"/>
  <c r="R51" i="1" s="1"/>
  <c r="P19" i="1"/>
  <c r="Q20" i="1"/>
  <c r="Q19" i="1" s="1"/>
  <c r="T27" i="1"/>
  <c r="T11" i="1"/>
  <c r="U12" i="1"/>
  <c r="U11" i="1" s="1"/>
  <c r="AH7" i="1" l="1"/>
  <c r="AH51" i="1" s="1"/>
  <c r="U36" i="1"/>
  <c r="U35" i="1" s="1"/>
  <c r="T36" i="1"/>
  <c r="T35" i="1" s="1"/>
  <c r="Q10" i="1"/>
  <c r="Q9" i="1" s="1"/>
  <c r="Q8" i="1" s="1"/>
  <c r="Q7" i="1" s="1"/>
  <c r="Q51" i="1" s="1"/>
  <c r="U10" i="1"/>
  <c r="U9" i="1" s="1"/>
  <c r="U8" i="1" s="1"/>
  <c r="U7" i="1" s="1"/>
  <c r="U51" i="1" s="1"/>
  <c r="T10" i="1"/>
  <c r="T9" i="1" s="1"/>
  <c r="T8" i="1" s="1"/>
  <c r="T7" i="1" s="1"/>
  <c r="T51" i="1" s="1"/>
  <c r="P10" i="1"/>
  <c r="P9" i="1" s="1"/>
  <c r="P8" i="1" s="1"/>
  <c r="P7" i="1" s="1"/>
  <c r="P51" i="1" s="1"/>
</calcChain>
</file>

<file path=xl/sharedStrings.xml><?xml version="1.0" encoding="utf-8"?>
<sst xmlns="http://schemas.openxmlformats.org/spreadsheetml/2006/main" count="940" uniqueCount="565">
  <si>
    <t>PRESUPUESTO ORDINARIO 2020</t>
  </si>
  <si>
    <t>INFORME DE EJECUCIÓN PRESUPUESTARIA DE INGRESOS</t>
  </si>
  <si>
    <t>EN COLONES</t>
  </si>
  <si>
    <t>CÓDIGO</t>
  </si>
  <si>
    <t>PARTIDAS</t>
  </si>
  <si>
    <t>PRESUPUESTO ORDINARIO</t>
  </si>
  <si>
    <t>MODIFICACIONES (1)</t>
  </si>
  <si>
    <t>PRESUPUESTO TOTAL</t>
  </si>
  <si>
    <t>INGRESO REAL NOVIEMBRE</t>
  </si>
  <si>
    <t>INGRESO ACUMULADO  NOVIEMBRE</t>
  </si>
  <si>
    <t>DIFERENCIA</t>
  </si>
  <si>
    <t>ESTE TRIMESTRE</t>
  </si>
  <si>
    <t>ACUMULADO TRIMESTRE ANTERIOR</t>
  </si>
  <si>
    <t>TOTAL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</si>
  <si>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</si>
  <si>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</si>
  <si>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</si>
  <si>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</si>
  <si>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</si>
  <si>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</si>
  <si>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</si>
  <si>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</si>
  <si>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</si>
  <si>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</si>
  <si>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</si>
  <si>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</si>
  <si>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</t>
  </si>
  <si>
    <t>00</t>
  </si>
  <si>
    <t>0</t>
  </si>
  <si>
    <t>000</t>
  </si>
  <si>
    <t>INGRESOS CORRIENTES</t>
  </si>
  <si>
    <t>3</t>
  </si>
  <si>
    <t>INGRESOS NO TRIBUTARIOS</t>
  </si>
  <si>
    <t>2</t>
  </si>
  <si>
    <t>INGRESOS DE LA PROPIEDAD</t>
  </si>
  <si>
    <t>RENTA DE ACTIVOS FINANCIEROS</t>
  </si>
  <si>
    <t>01</t>
  </si>
  <si>
    <t>INTERESES SOBRE TÍTULOS VALORES</t>
  </si>
  <si>
    <t>Intereses  sobre títulos valores del Gobierno Central</t>
  </si>
  <si>
    <t>05</t>
  </si>
  <si>
    <t>Intereses  sobre títulos valores de Empresas Públicas no Financieras</t>
  </si>
  <si>
    <t>06</t>
  </si>
  <si>
    <t>Intereses  sobre títulos valores de Instituciones Públicas Financieras</t>
  </si>
  <si>
    <t>07</t>
  </si>
  <si>
    <t>Intereses  sobre títulos valores del Sector Privado</t>
  </si>
  <si>
    <t>02</t>
  </si>
  <si>
    <t>INTERESES Y COMISIONES SOBRE PRÉSTAMOS</t>
  </si>
  <si>
    <t xml:space="preserve">Intereses y comisiones sobre préstamos a Instituciones Públicas Financieras </t>
  </si>
  <si>
    <t>Intereses sobre préstamos al Sector Privado.</t>
  </si>
  <si>
    <t>03</t>
  </si>
  <si>
    <t>OTRAS RENTAS DE ACTIVOS FINANCIEROS</t>
  </si>
  <si>
    <t>Intereses sobre cuentas corrientes y otros depósitos en bancos públicos</t>
  </si>
  <si>
    <t>04</t>
  </si>
  <si>
    <t>Diferencias por tipo de cambio</t>
  </si>
  <si>
    <t>9</t>
  </si>
  <si>
    <t>OTROS INGRESOS NO TRIBUTARIOS</t>
  </si>
  <si>
    <t>Ingresos varios no especificados</t>
  </si>
  <si>
    <t>Primas del Fondo de Garantías</t>
  </si>
  <si>
    <t>Recaudación de la Lotería Instantánea</t>
  </si>
  <si>
    <t>Otros ingresos varios no específicos</t>
  </si>
  <si>
    <t>4</t>
  </si>
  <si>
    <t>TRANSFERENCIAS CORRIENTES</t>
  </si>
  <si>
    <t>TRANSFERENCIAS CORRIENTES DEL SECTOR PÚBLICO</t>
  </si>
  <si>
    <t>Transferencias corrientes del Gobierno Central (Ministerio de Hacienda)</t>
  </si>
  <si>
    <t>Transferencias corrientes de Órganos Desconcentrados (FODESAF, CNE)</t>
  </si>
  <si>
    <t>5</t>
  </si>
  <si>
    <t>Transferencias corrientes de Empresas Públicas no 
Financieras (JPSSJ)</t>
  </si>
  <si>
    <t>6</t>
  </si>
  <si>
    <t>Transferencias corrientes de Instituciones Públicas 
Financieras</t>
  </si>
  <si>
    <t>TRANSFERENCIAS CORRIENTES DEL SECTOR PRIVADO</t>
  </si>
  <si>
    <t>Sector Privado (Mutuales, Cooperativas, etc.)</t>
  </si>
  <si>
    <t>INGRESOS DE CAPITAL</t>
  </si>
  <si>
    <t>TRANSFERENCIAS DE CAPITAL</t>
  </si>
  <si>
    <t>TRANSFERENCIAS DE CAPITAL DEL SECTOR PÚBLICO</t>
  </si>
  <si>
    <t>Transferencias de capital del Gobierno Central (Ministerio de Hacienda)</t>
  </si>
  <si>
    <t>Transferencias de capital de Órganos Desconcentrados (FODESAF, CNE)</t>
  </si>
  <si>
    <t>Transferencias de capital de Empresas Públicas no 
Financieras (JPSSJ)</t>
  </si>
  <si>
    <t>Transferencias de capital de Instituciones Públicas Financieras (INVU)</t>
  </si>
  <si>
    <t>TRANSFERENCIAS DE CAPITAL DEL SECTOR PRIVADO</t>
  </si>
  <si>
    <t>Transferencias de capital del Sector Privado (Cooperativas y Mutuales)</t>
  </si>
  <si>
    <t>FINANCIAMIENTO</t>
  </si>
  <si>
    <t>FINANCIAMIENTO INTERNO</t>
  </si>
  <si>
    <t>TÍTULOS VALORES</t>
  </si>
  <si>
    <t>Colocación de Títulos Valores de Largo Plazo</t>
  </si>
  <si>
    <t>RECURSOS DE VIGENCIAS ANTERIORES</t>
  </si>
  <si>
    <t>Superávit Libre</t>
  </si>
  <si>
    <t>Superávit Específico</t>
  </si>
  <si>
    <t>TOTAL INGRESOS</t>
  </si>
  <si>
    <t>{1}  INCLUYE EL PRESUPUESTO EXTRAORDINARIO Nº2,  AL PRESUPUESTO ORDINARIO  PARA EL PERIODO 2020.</t>
  </si>
  <si>
    <t>INFORME DE EJECUCIÓN PRESUPUESTARIA EGRESOS</t>
  </si>
  <si>
    <t>CONCEPTO</t>
  </si>
  <si>
    <t>PRESUPUESTO</t>
  </si>
  <si>
    <t xml:space="preserve">MODIFICACIONES </t>
  </si>
  <si>
    <t>GASTO REAL</t>
  </si>
  <si>
    <t>GASTO ACUMULADO</t>
  </si>
  <si>
    <t xml:space="preserve">COMPROMISOS </t>
  </si>
  <si>
    <t>PRESUPUESTO DISPONIBLE</t>
  </si>
  <si>
    <t>(1)</t>
  </si>
  <si>
    <t>ABSOLUTO</t>
  </si>
  <si>
    <t>RELATIVO</t>
  </si>
  <si>
    <t>REMUNERACIONES</t>
  </si>
  <si>
    <t>REMUNERACIONES BASICAS</t>
  </si>
  <si>
    <t>0.01.01</t>
  </si>
  <si>
    <t>Sueldos para Cargos Fijos</t>
  </si>
  <si>
    <t>0.01.03</t>
  </si>
  <si>
    <t>Servicios especiales</t>
  </si>
  <si>
    <t>0.01.05</t>
  </si>
  <si>
    <t>Suplencias</t>
  </si>
  <si>
    <t>REMUNERACIONES EVENTUALES</t>
  </si>
  <si>
    <t>0.02.01</t>
  </si>
  <si>
    <t>Tiempo extraordinario</t>
  </si>
  <si>
    <t>0.02.02</t>
  </si>
  <si>
    <t>Recargo de funciones</t>
  </si>
  <si>
    <t>0.02.04</t>
  </si>
  <si>
    <t>Compensación de vacaciones</t>
  </si>
  <si>
    <t>0.02.05</t>
  </si>
  <si>
    <t>Dietas</t>
  </si>
  <si>
    <t>INCENTIVOS SALARIALES</t>
  </si>
  <si>
    <t>0.03.01</t>
  </si>
  <si>
    <t>Retribución por años servidos</t>
  </si>
  <si>
    <t>0.03.02</t>
  </si>
  <si>
    <t>Restricción al ejercicio liberal de la profesión</t>
  </si>
  <si>
    <t>0.03.03</t>
  </si>
  <si>
    <t>Decimotercer mes</t>
  </si>
  <si>
    <t>0.03.04</t>
  </si>
  <si>
    <t>Salario Escolar</t>
  </si>
  <si>
    <t>0.03.99</t>
  </si>
  <si>
    <t>Otros incentivos salariales</t>
  </si>
  <si>
    <t>CONTRIBUCIONES PATRONALES AL DESARROLLO Y LA SEGURIDAD SOCIAL</t>
  </si>
  <si>
    <t>0.04.01</t>
  </si>
  <si>
    <t>Contribución Patronal al Seguro de Salud de la CCSS</t>
  </si>
  <si>
    <t>0.04.02</t>
  </si>
  <si>
    <t>Contribución Patronal al Instituto Mixto de Ayuda Social</t>
  </si>
  <si>
    <t>0.04.03</t>
  </si>
  <si>
    <t>Contribución Patronal al Instituto Nacional de Aprendizaje</t>
  </si>
  <si>
    <t>0.04.04</t>
  </si>
  <si>
    <t>Contribución Patronal al Fondo de Desarrollo Social y Asignaciones Familiares</t>
  </si>
  <si>
    <t>0.04.05</t>
  </si>
  <si>
    <t>Contribución Patronal al Banco Popular y de Desarrollo Comunal</t>
  </si>
  <si>
    <t>CONTRIBUCIONES PATRONALES A FONDOS DE PENSIONES Y OTROS FONDOS DE CAPITALIZACION</t>
  </si>
  <si>
    <t>0.05.01</t>
  </si>
  <si>
    <t>Contribución Patronal al Seguro de Pensiones de  la CCSS</t>
  </si>
  <si>
    <t>0.05.02</t>
  </si>
  <si>
    <t>Aporte patronal al Régimen Obligatorio de Pensiones Complementarias</t>
  </si>
  <si>
    <t>0.05.03</t>
  </si>
  <si>
    <t>Aporte patronal al Fondo de Capitalización Laboral</t>
  </si>
  <si>
    <t>0.05.05</t>
  </si>
  <si>
    <t>Contribución Patronal a Fondos Administrados por Entes Privados</t>
  </si>
  <si>
    <t>0.99</t>
  </si>
  <si>
    <t>REMUNERACIONES DIVERSAS</t>
  </si>
  <si>
    <t>0.99.99</t>
  </si>
  <si>
    <t>Otras remuneraciones</t>
  </si>
  <si>
    <t>SERVICIOS</t>
  </si>
  <si>
    <t xml:space="preserve">ALQUILERES </t>
  </si>
  <si>
    <t>1.01.01</t>
  </si>
  <si>
    <t>Alquiler de edificios, locales y terrenos</t>
  </si>
  <si>
    <t>1.01.02</t>
  </si>
  <si>
    <t>Alquiler de maquinaria, equipo y mobiliario</t>
  </si>
  <si>
    <t>1.01.03</t>
  </si>
  <si>
    <t>Alquiler de equipo de cómputo</t>
  </si>
  <si>
    <t>1.01.04</t>
  </si>
  <si>
    <t>Alquiler y derechos para telecomunicaciones</t>
  </si>
  <si>
    <t>1.01.99</t>
  </si>
  <si>
    <t>Otros alquileres</t>
  </si>
  <si>
    <t>SERVICIOS BÁSICOS</t>
  </si>
  <si>
    <t>1.02.01</t>
  </si>
  <si>
    <t>Servicio de agua y alcantarillado</t>
  </si>
  <si>
    <t>1.02.02</t>
  </si>
  <si>
    <t>Servicio de energía eléctrica</t>
  </si>
  <si>
    <t>1.02.03</t>
  </si>
  <si>
    <t>Servicio de Correo</t>
  </si>
  <si>
    <t>1.02.04</t>
  </si>
  <si>
    <t>Servicio de Telecomunicaciones</t>
  </si>
  <si>
    <t>1.02.99</t>
  </si>
  <si>
    <t>Otros servicios básicos</t>
  </si>
  <si>
    <t>SERVICIOS COMERCIALES Y FINANCIEROS</t>
  </si>
  <si>
    <t>1.03.01</t>
  </si>
  <si>
    <t>Información</t>
  </si>
  <si>
    <t>1.03.02</t>
  </si>
  <si>
    <t>Publicidad y propaganda</t>
  </si>
  <si>
    <t>1.03.03</t>
  </si>
  <si>
    <t>Impresión, encuadernación y otros</t>
  </si>
  <si>
    <t>1.03.04</t>
  </si>
  <si>
    <t>Transporte de bienes</t>
  </si>
  <si>
    <t>1.03.05</t>
  </si>
  <si>
    <t>Servicios aduaneros</t>
  </si>
  <si>
    <t>1.03.06</t>
  </si>
  <si>
    <t>Comisiones y gastos por servicios financieros y comerciales</t>
  </si>
  <si>
    <t>1.03.07</t>
  </si>
  <si>
    <t>Servicios de tecnologías de información</t>
  </si>
  <si>
    <t>SERVICIOS DE GESTION Y APOYO</t>
  </si>
  <si>
    <t>1.04.01</t>
  </si>
  <si>
    <t>Servicios en ciencias de la salud</t>
  </si>
  <si>
    <t>1.04.02</t>
  </si>
  <si>
    <t>Servicios jurídicos</t>
  </si>
  <si>
    <t>1.04.03</t>
  </si>
  <si>
    <t>Servicios de ingeniería y arquitectura</t>
  </si>
  <si>
    <t>1.04.04</t>
  </si>
  <si>
    <t>Servicios de ciencias económicas y sociales</t>
  </si>
  <si>
    <t>1.04.04.01</t>
  </si>
  <si>
    <t>Servicios de ciencias económicas y sociales Auditorias</t>
  </si>
  <si>
    <t>1.04.04.02</t>
  </si>
  <si>
    <t>Servicios de ciencias económicas y sociales Asesor de Riesgos</t>
  </si>
  <si>
    <t>1.04.04.03</t>
  </si>
  <si>
    <t>Servicios de ciencias económicas y sociales Monitoreo y Otros</t>
  </si>
  <si>
    <t>1.04.04.04</t>
  </si>
  <si>
    <t>Servicios de ciencias económicas y sociales Consultoria</t>
  </si>
  <si>
    <t>1.04.05</t>
  </si>
  <si>
    <t>Servicios informáticos</t>
  </si>
  <si>
    <t>1.04.06</t>
  </si>
  <si>
    <t>Servicios Generales</t>
  </si>
  <si>
    <t>1.04.06.01</t>
  </si>
  <si>
    <t>Servicios de Limpieza</t>
  </si>
  <si>
    <t>1.04.06.02</t>
  </si>
  <si>
    <t>Servicios de Vigilancia</t>
  </si>
  <si>
    <t>1.04.06.03</t>
  </si>
  <si>
    <t>1.04.99</t>
  </si>
  <si>
    <t>Otros servicios de gestión y apoyo</t>
  </si>
  <si>
    <t>GASTOS DE VIAJE Y DE TRANSPORTE</t>
  </si>
  <si>
    <t>1.05.01</t>
  </si>
  <si>
    <t>Transporte dentro del país</t>
  </si>
  <si>
    <t>1.05.02</t>
  </si>
  <si>
    <t>Viáticos dentro del país</t>
  </si>
  <si>
    <t>1.05.03</t>
  </si>
  <si>
    <t>Transporte en el exterior</t>
  </si>
  <si>
    <t>1.05.04</t>
  </si>
  <si>
    <t>Viáticos en el exterior</t>
  </si>
  <si>
    <t>SEGUROS REASEGUROS Y OTRAS OBLIGACIONES</t>
  </si>
  <si>
    <t>1.06.01</t>
  </si>
  <si>
    <t xml:space="preserve">Seguros </t>
  </si>
  <si>
    <t>1.06.03</t>
  </si>
  <si>
    <t>Obligaciones por contratos de seguros</t>
  </si>
  <si>
    <t>CAPACITACION Y PROTOCOLO</t>
  </si>
  <si>
    <t>1.07.01</t>
  </si>
  <si>
    <t>Actividades de capacitación</t>
  </si>
  <si>
    <t>1.07.02</t>
  </si>
  <si>
    <t>Actividades protocolarías y sociales</t>
  </si>
  <si>
    <t>1.07.03</t>
  </si>
  <si>
    <t>Gastos de representación institucional</t>
  </si>
  <si>
    <t>MANTENIMIENTO Y REPARACION</t>
  </si>
  <si>
    <t>1.08.01</t>
  </si>
  <si>
    <t>Mantenimiento de edificios, locales y terrenos</t>
  </si>
  <si>
    <t>1.08.03</t>
  </si>
  <si>
    <t>Mantenimiento de instalaciones y otras obras</t>
  </si>
  <si>
    <t>1.08.04</t>
  </si>
  <si>
    <t>Mantenimiento y reparación de maquinaria y equipo de producción</t>
  </si>
  <si>
    <t>1.08.05</t>
  </si>
  <si>
    <t>Mantenimiento y reparación de equipo de transporte</t>
  </si>
  <si>
    <t>1.08.06</t>
  </si>
  <si>
    <t>Mantenimiento y reparación de equipo de comunicación</t>
  </si>
  <si>
    <t>1.08.07</t>
  </si>
  <si>
    <t>Mantenimiento y reparación de equipo y mobiliario de oficina</t>
  </si>
  <si>
    <t>1.08.08</t>
  </si>
  <si>
    <t>Mantenimiento y reparación de equipo de cómputo y sistemas de informacion</t>
  </si>
  <si>
    <t>1.08.99</t>
  </si>
  <si>
    <t>Mantenimiento y reparación de otros equipos</t>
  </si>
  <si>
    <t>IMPUESTOS</t>
  </si>
  <si>
    <t>1.09.02</t>
  </si>
  <si>
    <t>Impuestos sobre la propiedad de bienes inmuebles</t>
  </si>
  <si>
    <t>1.09.99</t>
  </si>
  <si>
    <t>Otros impuestos</t>
  </si>
  <si>
    <t>SERVICIOS DIVERSOS</t>
  </si>
  <si>
    <t>1.99.02</t>
  </si>
  <si>
    <t>Intereses moratorios y multas</t>
  </si>
  <si>
    <t>1.99.99</t>
  </si>
  <si>
    <t>Otros servicios no especificados</t>
  </si>
  <si>
    <t>MATERIALES Y SUMINISTROS</t>
  </si>
  <si>
    <t>PRODUCTOS QUIMICOS Y CONEXOS</t>
  </si>
  <si>
    <t>2.01.01</t>
  </si>
  <si>
    <t>Combustibles y lubricantes</t>
  </si>
  <si>
    <t>2.01.02</t>
  </si>
  <si>
    <t>Productos farmacéuticos y medicinales</t>
  </si>
  <si>
    <t>2.01.04</t>
  </si>
  <si>
    <t>Tintas, pinturas y diluyentes</t>
  </si>
  <si>
    <t>2.01.99</t>
  </si>
  <si>
    <t>Otros Productos Químicos</t>
  </si>
  <si>
    <t>ALIMENTOS Y PRODUCTOS AGROPECUARIOS</t>
  </si>
  <si>
    <t>2.02.03</t>
  </si>
  <si>
    <t>Alimentos y bebidas</t>
  </si>
  <si>
    <t>MATERIALES Y PRODUCTOS DE USO EN LA CONSTRUCCION Y MANTENIMIENTO</t>
  </si>
  <si>
    <t>2.03.01</t>
  </si>
  <si>
    <t>Materiales y productos metálicos</t>
  </si>
  <si>
    <t>2.03.02</t>
  </si>
  <si>
    <t>Materiales y productos minerales y asfálticos</t>
  </si>
  <si>
    <t>2.03.03</t>
  </si>
  <si>
    <t>Madera y sus derivados</t>
  </si>
  <si>
    <t>2.03.04</t>
  </si>
  <si>
    <t>Materiales y productos eléctricos, telefónicos y de cómputo</t>
  </si>
  <si>
    <t>2.03.05</t>
  </si>
  <si>
    <t>Materiales y productos de vidrio</t>
  </si>
  <si>
    <t>2.03.06</t>
  </si>
  <si>
    <t>Materiales y productos de plástico</t>
  </si>
  <si>
    <t>2.03.99</t>
  </si>
  <si>
    <t>Otros materiales y productos de uso en la construcción y mantenimiento</t>
  </si>
  <si>
    <t>HERRAMIENTAS, REPUESTOS Y ACCESORIOS</t>
  </si>
  <si>
    <t>2.04.01</t>
  </si>
  <si>
    <t>Herramientas e instrumentos</t>
  </si>
  <si>
    <t>2.04.02</t>
  </si>
  <si>
    <t>Repuestos y accesorios</t>
  </si>
  <si>
    <t>UTILES, MATERIALES Y SUMINISTROS DIVERSOS</t>
  </si>
  <si>
    <t>2.99.01</t>
  </si>
  <si>
    <t>Utiles y materiales de oficina y cómputo</t>
  </si>
  <si>
    <t>2.99.02</t>
  </si>
  <si>
    <t>Utiles y materiales médico, hospitalario y de investigación</t>
  </si>
  <si>
    <t>2.99.03</t>
  </si>
  <si>
    <t>Productos de papel, cartón e impresos</t>
  </si>
  <si>
    <t>2.99.04</t>
  </si>
  <si>
    <t>Textiles y vestuario</t>
  </si>
  <si>
    <t>2.99.05</t>
  </si>
  <si>
    <t>Utiles y materiales de limpieza</t>
  </si>
  <si>
    <t>2.99.06</t>
  </si>
  <si>
    <t>Utiles y materiales de resguardo y seguridad</t>
  </si>
  <si>
    <t>2.99.07</t>
  </si>
  <si>
    <t>Utiles y materiales de cocina y comedor</t>
  </si>
  <si>
    <t>2.99.99</t>
  </si>
  <si>
    <t>Otros útiles, materiales y suministros</t>
  </si>
  <si>
    <t>INTERESES Y COMISIONES</t>
  </si>
  <si>
    <t>INTERESES SOBRE TITULOS VALORES</t>
  </si>
  <si>
    <t>3.01.01</t>
  </si>
  <si>
    <t>Intereses sobre títulos valores internos de corto plazo</t>
  </si>
  <si>
    <t>3.01.02</t>
  </si>
  <si>
    <t>Intereses sobre títulos valores internos de largo plazo</t>
  </si>
  <si>
    <t>INTERESES SOBRE PRESTAMOS</t>
  </si>
  <si>
    <t>3.02.01</t>
  </si>
  <si>
    <t>Intereses sobre préstamos del Gobierno Central</t>
  </si>
  <si>
    <t>3.02.02</t>
  </si>
  <si>
    <t>Intereses sobre préstamos de Organos Desconcentrados</t>
  </si>
  <si>
    <t>3.02.03</t>
  </si>
  <si>
    <t>Intereses sobre préstamos de Instituciones Descentralizadas no Empresariales</t>
  </si>
  <si>
    <t>3.02.04</t>
  </si>
  <si>
    <t>Intereses sobre préstamos de Gobiernos Locales</t>
  </si>
  <si>
    <t>3.02.05</t>
  </si>
  <si>
    <t>Intereses sobre préstamos de Instituciones Públicas no Financieras</t>
  </si>
  <si>
    <t>3.02.06</t>
  </si>
  <si>
    <t>Intereses sobre préstamos de Instituciones Públicas Financieras</t>
  </si>
  <si>
    <t>3.02.08</t>
  </si>
  <si>
    <t>Intereses sobre préstamos del Sector Externo</t>
  </si>
  <si>
    <t>INTERESES SOBRE OTRAS OBLIGACIONES</t>
  </si>
  <si>
    <t>3.03.01</t>
  </si>
  <si>
    <t>Intereses sobre depósitos bancarios a la vista</t>
  </si>
  <si>
    <t>3.03.99</t>
  </si>
  <si>
    <t>Intereses sobre otras obligaciones</t>
  </si>
  <si>
    <t>COMISIONES Y OTROS GASTOS</t>
  </si>
  <si>
    <t>3.04.01</t>
  </si>
  <si>
    <t>Comisiones y otros gastos sobre títulos valores internos</t>
  </si>
  <si>
    <t>3.04.02</t>
  </si>
  <si>
    <t>Comisiones y otros gastos sobre títulos valores del sector externo</t>
  </si>
  <si>
    <t>3.04.03</t>
  </si>
  <si>
    <t>Comisiones y otros gastos sobre préstamos del sector interno</t>
  </si>
  <si>
    <t>3.04.04</t>
  </si>
  <si>
    <t>Comisiones y otros gastos sobre préstamos del sector externo</t>
  </si>
  <si>
    <t>3.04.05</t>
  </si>
  <si>
    <t>3.04.06</t>
  </si>
  <si>
    <t>Comisiones y Otros Gastos por Administración de Fideicomisos</t>
  </si>
  <si>
    <t>BIENES DURADEROS</t>
  </si>
  <si>
    <t>MAQUINARIA, EQUIPO Y MOBILIARIO</t>
  </si>
  <si>
    <t>5.01.01</t>
  </si>
  <si>
    <t>Maquinaria y equipo para la producción</t>
  </si>
  <si>
    <t>5.01.02</t>
  </si>
  <si>
    <t>Equipo de transporte</t>
  </si>
  <si>
    <t>5.01.03</t>
  </si>
  <si>
    <t>Equipo de comunicación</t>
  </si>
  <si>
    <t>5.01.04</t>
  </si>
  <si>
    <t>Equipo y mobiliario de oficina</t>
  </si>
  <si>
    <t>5.01.05</t>
  </si>
  <si>
    <t>Equipo y programas de cómputo</t>
  </si>
  <si>
    <t>5.01.06</t>
  </si>
  <si>
    <t>Equipo sanitario, de laboratorio e investigación</t>
  </si>
  <si>
    <t>5.01.07</t>
  </si>
  <si>
    <t>Equipo y mobiliario educacional, deportivo y recreativo</t>
  </si>
  <si>
    <t>5.01.99</t>
  </si>
  <si>
    <t>Maquinaria y equipo diverso</t>
  </si>
  <si>
    <t>CONSTRUCCIONES, ADICIONES Y MEJORAS</t>
  </si>
  <si>
    <t>5.02.01</t>
  </si>
  <si>
    <t>Edificios</t>
  </si>
  <si>
    <t>BIENES DURADEROS DIVERSOS</t>
  </si>
  <si>
    <t>5.99.03</t>
  </si>
  <si>
    <t>Bienes Intangibles</t>
  </si>
  <si>
    <t>TRANSFERENCIAS CORRIENTES AL SECTOR PUBLICO</t>
  </si>
  <si>
    <t>6.01.01</t>
  </si>
  <si>
    <t>Transferencias corrientes al Gobierno Central</t>
  </si>
  <si>
    <t>6.01.01.01</t>
  </si>
  <si>
    <t>Banco Central de CR (SUGEF)</t>
  </si>
  <si>
    <t>6.01.02</t>
  </si>
  <si>
    <t>Transferencias corrientes a Órganos Desconcentrados</t>
  </si>
  <si>
    <t>6.01.02.01</t>
  </si>
  <si>
    <t>Comisión Nacional de Prevención de Riesgos y Atención de Emergencias  (CNE)</t>
  </si>
  <si>
    <t>6.01.06</t>
  </si>
  <si>
    <t>Transferencias corrientes a Instituciones Públicas Financieras</t>
  </si>
  <si>
    <t>6.01.06.01</t>
  </si>
  <si>
    <t>Banco Crédito Agrícola de Cartago</t>
  </si>
  <si>
    <t>6.01.06.02</t>
  </si>
  <si>
    <t>Banco Popular y Desarrollo Comunal</t>
  </si>
  <si>
    <t>6.01.06.03</t>
  </si>
  <si>
    <t>Banco Nacional de Costa Rica</t>
  </si>
  <si>
    <t>6.01.06.04</t>
  </si>
  <si>
    <t>Instituto Nacional de Vivienda y Urbanismo</t>
  </si>
  <si>
    <t>6.01.06.05</t>
  </si>
  <si>
    <t>Banco de Costa Rica</t>
  </si>
  <si>
    <t>6.01.06.06</t>
  </si>
  <si>
    <t>Banco Hipotecario de la Vivienda</t>
  </si>
  <si>
    <t>6.01.06.07</t>
  </si>
  <si>
    <t>Banco Central de Costa Rica (INTERCLEAR)</t>
  </si>
  <si>
    <t>6.01.06.08</t>
  </si>
  <si>
    <t>Banco Central de Costa Rica (SUGEF)</t>
  </si>
  <si>
    <t>TRANSFERENCIAS CORRIENTES A PERSONAS</t>
  </si>
  <si>
    <t>6.02.01</t>
  </si>
  <si>
    <t>Becas a funcionarios</t>
  </si>
  <si>
    <t>6.02.02</t>
  </si>
  <si>
    <t>Becas a terceras personas</t>
  </si>
  <si>
    <t>6.02.99</t>
  </si>
  <si>
    <t>Otras Transferencias a Personas</t>
  </si>
  <si>
    <t>PRESTACIONES</t>
  </si>
  <si>
    <t>6.03.01</t>
  </si>
  <si>
    <t>Prestaciones legales</t>
  </si>
  <si>
    <t>6.03.01.01</t>
  </si>
  <si>
    <t>Cesantía y Preaviso</t>
  </si>
  <si>
    <t>6.03.01.02</t>
  </si>
  <si>
    <t>Vacaciones</t>
  </si>
  <si>
    <t>6.03.99</t>
  </si>
  <si>
    <t>Otras Prestaciones</t>
  </si>
  <si>
    <t>TRANSFERENCIAS CORRIENTES A ENTIDADES PRIVADAS SIN FINES DE LUCRO</t>
  </si>
  <si>
    <t>6.04.01</t>
  </si>
  <si>
    <t>Transferencias corrientes a asociaciones</t>
  </si>
  <si>
    <t>6.04.01.01</t>
  </si>
  <si>
    <t>ASEDEMASA</t>
  </si>
  <si>
    <t>6.04.01.02</t>
  </si>
  <si>
    <t>ASECCSS</t>
  </si>
  <si>
    <t>6.04.01.03</t>
  </si>
  <si>
    <t>ASECLIBI</t>
  </si>
  <si>
    <t>6.04.01.04</t>
  </si>
  <si>
    <t>ASEMINA</t>
  </si>
  <si>
    <t>6.04.01.05</t>
  </si>
  <si>
    <t>ASEPANDUIT</t>
  </si>
  <si>
    <t>6.04.03</t>
  </si>
  <si>
    <t>Transferencias corrientes a cooperativas</t>
  </si>
  <si>
    <t>6.04.03.01</t>
  </si>
  <si>
    <t>Coopenae RL</t>
  </si>
  <si>
    <t>6.04.03.02</t>
  </si>
  <si>
    <t>Coocique RL</t>
  </si>
  <si>
    <t>6.04.03.03</t>
  </si>
  <si>
    <t>Coopealianza RL</t>
  </si>
  <si>
    <t>6.04.03.04</t>
  </si>
  <si>
    <t>Coopeservidores RL</t>
  </si>
  <si>
    <t>6.04.03.05</t>
  </si>
  <si>
    <t>Coopemex RL</t>
  </si>
  <si>
    <t>6.04.03.06</t>
  </si>
  <si>
    <t>Coope-San Marcos RL</t>
  </si>
  <si>
    <t>6.04.03.07</t>
  </si>
  <si>
    <t>Coopeacosta RL</t>
  </si>
  <si>
    <t>6.04.03.08</t>
  </si>
  <si>
    <t>Coopeande RL</t>
  </si>
  <si>
    <t>6.04.03.09</t>
  </si>
  <si>
    <t>Coopeuna RL</t>
  </si>
  <si>
    <t>6.04.03.10</t>
  </si>
  <si>
    <t>Coope-San Ramón</t>
  </si>
  <si>
    <t>6.04.03.11</t>
  </si>
  <si>
    <t>Coope-Aserrí</t>
  </si>
  <si>
    <t>6.04.03.12</t>
  </si>
  <si>
    <t>Coope-Caja</t>
  </si>
  <si>
    <t>6.04.03.13</t>
  </si>
  <si>
    <t>Coope-Mep RL</t>
  </si>
  <si>
    <t>6.04.03.14</t>
  </si>
  <si>
    <t>Coope-Orotina RL</t>
  </si>
  <si>
    <t>6.04.03.15</t>
  </si>
  <si>
    <t>Coopeesparta RL</t>
  </si>
  <si>
    <t>6.04.03.16</t>
  </si>
  <si>
    <t>Credecoop RL</t>
  </si>
  <si>
    <t>6.04.03.17</t>
  </si>
  <si>
    <t>Coopejudicial RL</t>
  </si>
  <si>
    <t>6.04.04</t>
  </si>
  <si>
    <t>Transferencias corrientes a otras entidades privadas sin fines de lucro</t>
  </si>
  <si>
    <t>6.04.04.01</t>
  </si>
  <si>
    <t>Asociación Centroamericana de Vivienda (ACENVI)</t>
  </si>
  <si>
    <t>TRANSFERENCIAS CORRIENTES A EMPRESAS PRIVADAS</t>
  </si>
  <si>
    <t>6.05.01</t>
  </si>
  <si>
    <t>Transferencias corrientes a empresas privadas</t>
  </si>
  <si>
    <t>6.05.01.01</t>
  </si>
  <si>
    <t>Grupo Mutual Alajuela - La Vivienda</t>
  </si>
  <si>
    <t>6.05.01.02</t>
  </si>
  <si>
    <t>Mutual Cartago de Ahorro y Préstamo</t>
  </si>
  <si>
    <t>6.05.01.04</t>
  </si>
  <si>
    <t>Banca Promérica</t>
  </si>
  <si>
    <t>6.05.01.05</t>
  </si>
  <si>
    <t>Fundación Costa Rica - Canadá</t>
  </si>
  <si>
    <t>6.05.01.06</t>
  </si>
  <si>
    <t>BAC San José</t>
  </si>
  <si>
    <t>6.05.01.07</t>
  </si>
  <si>
    <t>Cámara de Bancos e Instituciones Financieras de Costa Rica</t>
  </si>
  <si>
    <t>6.05.01.08</t>
  </si>
  <si>
    <t>Banco Improsa SA</t>
  </si>
  <si>
    <t>6.05.01.09</t>
  </si>
  <si>
    <t>Banco de Soluciones Bansol de Costa Ricas S A</t>
  </si>
  <si>
    <t>6.05.01.10</t>
  </si>
  <si>
    <t>Banco Cathay</t>
  </si>
  <si>
    <t>OTRAS TRANSFERENCIAS CORRIENTES AL SECTOR PRIVADO</t>
  </si>
  <si>
    <t>6.06.01</t>
  </si>
  <si>
    <t>Indemnizaciones</t>
  </si>
  <si>
    <t>6.06.02</t>
  </si>
  <si>
    <t>Reintegros y Devoluciones</t>
  </si>
  <si>
    <t>7</t>
  </si>
  <si>
    <t>7.01</t>
  </si>
  <si>
    <t>TRANSFERENCIAS DE CAPITAL AL SECTOR PÚBLICO</t>
  </si>
  <si>
    <t>7.01.02</t>
  </si>
  <si>
    <t>Transferencias de capital a Órganos Desconcentrados</t>
  </si>
  <si>
    <t>7.01.02.01</t>
  </si>
  <si>
    <t>Comisión Nacional de Emergencias (CNE)</t>
  </si>
  <si>
    <t>7.01.05</t>
  </si>
  <si>
    <t>A EMPRESAS PUBLICAS NO FINANCIERAS</t>
  </si>
  <si>
    <t>7.01.05.01</t>
  </si>
  <si>
    <t>Junta de Proteccion Social de San Jose</t>
  </si>
  <si>
    <t>7.01.06</t>
  </si>
  <si>
    <t>Transferencias de capital a Instituciones Públicas Financieras</t>
  </si>
  <si>
    <t>7.01.06.01</t>
  </si>
  <si>
    <t>7.01.06.02</t>
  </si>
  <si>
    <t>7.01.06.03</t>
  </si>
  <si>
    <t>7.01.06.04</t>
  </si>
  <si>
    <t>7.01.06.05</t>
  </si>
  <si>
    <t>7.03</t>
  </si>
  <si>
    <t>TRANSFERENCIAS DE CAPITAL A ENTIDADES PRIVADAS SIN FINES DE LUCRO</t>
  </si>
  <si>
    <t>7.03.01</t>
  </si>
  <si>
    <t>Transferencias de capital a asociaciones</t>
  </si>
  <si>
    <t>7.03.01.01</t>
  </si>
  <si>
    <t>7.03.01.02</t>
  </si>
  <si>
    <t>7.03.01.03</t>
  </si>
  <si>
    <t>7.03.01.04</t>
  </si>
  <si>
    <t>7.03.01.05</t>
  </si>
  <si>
    <t>7.03.03</t>
  </si>
  <si>
    <t>Transferencias de capital a cooperativas</t>
  </si>
  <si>
    <t>7.03.03.01</t>
  </si>
  <si>
    <t>7.03.03.02</t>
  </si>
  <si>
    <t>7.03.03.03</t>
  </si>
  <si>
    <t>7.03.03.04</t>
  </si>
  <si>
    <t>7.03.03.05</t>
  </si>
  <si>
    <t>7.03.03.06</t>
  </si>
  <si>
    <t>7.03.03.07</t>
  </si>
  <si>
    <t>7.03.03.08</t>
  </si>
  <si>
    <t>7.03.03.09</t>
  </si>
  <si>
    <t>7.03.03.10</t>
  </si>
  <si>
    <t>7.03.03.11</t>
  </si>
  <si>
    <t>7.03.03.12</t>
  </si>
  <si>
    <t>7.03.03.13</t>
  </si>
  <si>
    <t>7.03.03.14</t>
  </si>
  <si>
    <t>7.03.03.15</t>
  </si>
  <si>
    <t>7.03.03.16</t>
  </si>
  <si>
    <t>7.03.03.17</t>
  </si>
  <si>
    <t>7.04</t>
  </si>
  <si>
    <t>TRANSFERENCIAS DE CAPITAL A EMPRESAS PRIVADAS</t>
  </si>
  <si>
    <t>7.04.01</t>
  </si>
  <si>
    <t>Transferencias de capital a empresas privadas</t>
  </si>
  <si>
    <t>7.04.01.01</t>
  </si>
  <si>
    <t>7.04.01.02</t>
  </si>
  <si>
    <t>7.04.01.04</t>
  </si>
  <si>
    <t>7.04.01.05</t>
  </si>
  <si>
    <t>7.04.01.06</t>
  </si>
  <si>
    <t>7.04.01.07</t>
  </si>
  <si>
    <t>7.04.01.08</t>
  </si>
  <si>
    <t>7.04.01.09</t>
  </si>
  <si>
    <t>CUENTAS ESPECIALES</t>
  </si>
  <si>
    <t>SUMAS SIN ASIGNACION PRESUPUESTARIA</t>
  </si>
  <si>
    <t>9.02.01</t>
  </si>
  <si>
    <t>Sumas libres sin asignación presupuestaria</t>
  </si>
  <si>
    <t>9.02.02</t>
  </si>
  <si>
    <t>Sumas con destino específico sin asignación presupuestaria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</si>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</sst>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(* #,##0.00_);_(* \(#,##0.00\);_(* &quot;-&quot;??_);_(@_)"/>
  </numFmts>
  <fonts count="8" x14ac:knownFonts="1">
    <font>
      <sz val="10"/>
      <name val="Arial"/>
    </font>
    <font>
      <sz val="10"/>
      <name val="MS Sans Serif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0" fontId="6" fillId="0" borderId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38">
    <xf numFmtId="0" fontId="0" fillId="0" borderId="0" xfId="0"/>
    <xf numFmtId="0" fontId="2" fillId="0" borderId="0" xfId="1" applyFont="1" applyAlignment="1" applyProtection="1">
      <alignment horizontal="left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>
      <alignment horizontal="left"/>
    </xf>
    <xf numFmtId="4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1" xfId="1" applyFont="1" applyBorder="1" applyAlignment="1" applyProtection="1">
      <alignment horizontal="center" vertical="center"/>
      <protection locked="0"/>
    </xf>
    <xf numFmtId="4" fontId="2" fillId="0" borderId="1" xfId="1" applyNumberFormat="1" applyFont="1" applyBorder="1" applyAlignment="1" applyProtection="1">
      <alignment horizontal="center" vertical="center" wrapText="1"/>
      <protection locked="0"/>
    </xf>
    <xf numFmtId="4" fontId="2" fillId="0" borderId="1" xfId="1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/>
    </xf>
    <xf numFmtId="49" fontId="2" fillId="0" borderId="4" xfId="1" applyNumberFormat="1" applyFont="1" applyBorder="1" applyAlignment="1">
      <alignment horizontal="center" vertical="center"/>
    </xf>
    <xf numFmtId="49" fontId="2" fillId="0" borderId="5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vertical="center"/>
    </xf>
    <xf numFmtId="4" fontId="2" fillId="0" borderId="3" xfId="1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49" fontId="2" fillId="0" borderId="8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horizontal="center" vertical="center"/>
    </xf>
    <xf numFmtId="49" fontId="2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left" vertical="center"/>
    </xf>
    <xf numFmtId="49" fontId="3" fillId="0" borderId="10" xfId="1" applyNumberFormat="1" applyFont="1" applyBorder="1" applyAlignment="1">
      <alignment horizontal="center" vertical="center"/>
    </xf>
    <xf numFmtId="49" fontId="3" fillId="0" borderId="11" xfId="1" applyNumberFormat="1" applyFont="1" applyBorder="1" applyAlignment="1">
      <alignment horizontal="center" vertical="center"/>
    </xf>
    <xf numFmtId="49" fontId="3" fillId="0" borderId="7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/>
    </xf>
    <xf numFmtId="4" fontId="3" fillId="0" borderId="1" xfId="1" applyNumberFormat="1" applyFont="1" applyBorder="1" applyAlignment="1" applyProtection="1">
      <alignment horizontal="right" vertical="center"/>
      <protection locked="0"/>
    </xf>
    <xf numFmtId="4" fontId="3" fillId="0" borderId="1" xfId="0" applyNumberFormat="1" applyFont="1" applyBorder="1" applyAlignment="1" applyProtection="1">
      <alignment vertical="center"/>
      <protection locked="0"/>
    </xf>
    <xf numFmtId="0" fontId="2" fillId="0" borderId="1" xfId="1" quotePrefix="1" applyFont="1" applyBorder="1" applyAlignment="1">
      <alignment horizontal="left" vertical="center"/>
    </xf>
    <xf numFmtId="0" fontId="2" fillId="0" borderId="1" xfId="1" quotePrefix="1" applyFont="1" applyBorder="1" applyAlignment="1">
      <alignment horizontal="justify" vertical="center"/>
    </xf>
    <xf numFmtId="49" fontId="2" fillId="0" borderId="10" xfId="1" applyNumberFormat="1" applyFont="1" applyBorder="1" applyAlignment="1">
      <alignment horizontal="center" vertical="center"/>
    </xf>
    <xf numFmtId="49" fontId="2" fillId="0" borderId="11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 applyProtection="1">
      <alignment horizontal="right" vertical="center"/>
      <protection locked="0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164" fontId="2" fillId="0" borderId="0" xfId="2" quotePrefix="1" applyNumberFormat="1" applyFont="1" applyAlignment="1">
      <alignment horizontal="justify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justify" vertical="center"/>
    </xf>
    <xf numFmtId="4" fontId="5" fillId="0" borderId="0" xfId="3" applyNumberFormat="1" applyFont="1" applyAlignment="1">
      <alignment vertical="center"/>
    </xf>
    <xf numFmtId="9" fontId="5" fillId="0" borderId="0" xfId="4" applyFont="1" applyAlignment="1">
      <alignment vertical="center"/>
    </xf>
    <xf numFmtId="165" fontId="5" fillId="0" borderId="0" xfId="5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10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64" fontId="4" fillId="0" borderId="2" xfId="3" applyNumberFormat="1" applyFont="1" applyBorder="1" applyAlignment="1">
      <alignment horizontal="center" vertical="center" wrapText="1"/>
    </xf>
    <xf numFmtId="164" fontId="4" fillId="0" borderId="2" xfId="3" applyNumberFormat="1" applyFont="1" applyBorder="1" applyAlignment="1">
      <alignment vertical="center" wrapText="1"/>
    </xf>
    <xf numFmtId="164" fontId="4" fillId="0" borderId="2" xfId="3" applyNumberFormat="1" applyFont="1" applyBorder="1" applyAlignment="1">
      <alignment horizontal="center" vertical="center" wrapText="1"/>
    </xf>
    <xf numFmtId="164" fontId="4" fillId="0" borderId="10" xfId="3" applyNumberFormat="1" applyFont="1" applyBorder="1" applyAlignment="1">
      <alignment horizontal="center" vertical="center" wrapText="1"/>
    </xf>
    <xf numFmtId="164" fontId="4" fillId="0" borderId="10" xfId="3" applyNumberFormat="1" applyFont="1" applyBorder="1" applyAlignment="1">
      <alignment horizontal="center" vertical="center" wrapText="1"/>
    </xf>
    <xf numFmtId="164" fontId="4" fillId="0" borderId="12" xfId="3" applyNumberFormat="1" applyFont="1" applyBorder="1" applyAlignment="1">
      <alignment horizontal="center" vertical="center" wrapText="1"/>
    </xf>
    <xf numFmtId="164" fontId="4" fillId="0" borderId="0" xfId="3" applyNumberFormat="1" applyFont="1" applyAlignment="1">
      <alignment horizontal="center" vertical="center" wrapText="1"/>
    </xf>
    <xf numFmtId="0" fontId="4" fillId="0" borderId="4" xfId="3" applyFont="1" applyBorder="1" applyAlignment="1">
      <alignment horizontal="center" vertical="center"/>
    </xf>
    <xf numFmtId="0" fontId="4" fillId="0" borderId="13" xfId="3" applyFont="1" applyBorder="1" applyAlignment="1">
      <alignment horizontal="center" vertical="center"/>
    </xf>
    <xf numFmtId="164" fontId="4" fillId="0" borderId="3" xfId="3" applyNumberFormat="1" applyFont="1" applyBorder="1" applyAlignment="1">
      <alignment horizontal="center" vertical="center" wrapText="1"/>
    </xf>
    <xf numFmtId="49" fontId="4" fillId="0" borderId="3" xfId="3" applyNumberFormat="1" applyFont="1" applyBorder="1" applyAlignment="1">
      <alignment horizontal="center" vertical="center" wrapText="1"/>
    </xf>
    <xf numFmtId="164" fontId="4" fillId="0" borderId="3" xfId="3" applyNumberFormat="1" applyFont="1" applyBorder="1" applyAlignment="1">
      <alignment horizontal="center" vertical="center" wrapText="1"/>
    </xf>
    <xf numFmtId="164" fontId="4" fillId="0" borderId="1" xfId="3" applyNumberFormat="1" applyFont="1" applyBorder="1" applyAlignment="1">
      <alignment horizontal="center" vertical="center" wrapText="1"/>
    </xf>
    <xf numFmtId="9" fontId="4" fillId="0" borderId="1" xfId="4" applyFont="1" applyBorder="1" applyAlignment="1">
      <alignment horizontal="center" vertical="center" wrapText="1"/>
    </xf>
    <xf numFmtId="9" fontId="4" fillId="0" borderId="0" xfId="4" applyFont="1" applyBorder="1" applyAlignment="1">
      <alignment horizontal="center" vertical="center" wrapText="1"/>
    </xf>
    <xf numFmtId="164" fontId="4" fillId="0" borderId="4" xfId="3" applyNumberFormat="1" applyFont="1" applyBorder="1" applyAlignment="1">
      <alignment horizontal="center" vertical="center" wrapText="1"/>
    </xf>
    <xf numFmtId="0" fontId="4" fillId="2" borderId="0" xfId="3" applyFont="1" applyFill="1" applyAlignment="1">
      <alignment vertical="center"/>
    </xf>
    <xf numFmtId="49" fontId="4" fillId="0" borderId="8" xfId="3" applyNumberFormat="1" applyFont="1" applyBorder="1" applyAlignment="1">
      <alignment vertical="center"/>
    </xf>
    <xf numFmtId="0" fontId="4" fillId="0" borderId="6" xfId="3" applyFont="1" applyBorder="1" applyAlignment="1">
      <alignment horizontal="left" vertical="center"/>
    </xf>
    <xf numFmtId="4" fontId="4" fillId="0" borderId="8" xfId="3" applyNumberFormat="1" applyFont="1" applyBorder="1" applyAlignment="1">
      <alignment horizontal="right" vertical="center"/>
    </xf>
    <xf numFmtId="4" fontId="4" fillId="0" borderId="1" xfId="3" applyNumberFormat="1" applyFont="1" applyBorder="1" applyAlignment="1">
      <alignment horizontal="right" vertical="center"/>
    </xf>
    <xf numFmtId="4" fontId="4" fillId="0" borderId="3" xfId="3" applyNumberFormat="1" applyFont="1" applyBorder="1" applyAlignment="1">
      <alignment horizontal="right" vertical="center"/>
    </xf>
    <xf numFmtId="10" fontId="4" fillId="0" borderId="3" xfId="4" applyNumberFormat="1" applyFont="1" applyBorder="1" applyAlignment="1">
      <alignment horizontal="right" vertical="center"/>
    </xf>
    <xf numFmtId="165" fontId="4" fillId="0" borderId="0" xfId="5" applyFont="1" applyBorder="1" applyAlignment="1">
      <alignment horizontal="right" vertical="center"/>
    </xf>
    <xf numFmtId="0" fontId="5" fillId="2" borderId="0" xfId="3" applyFont="1" applyFill="1" applyAlignment="1">
      <alignment vertical="center"/>
    </xf>
    <xf numFmtId="49" fontId="4" fillId="0" borderId="9" xfId="3" applyNumberFormat="1" applyFont="1" applyBorder="1" applyAlignment="1">
      <alignment vertical="center"/>
    </xf>
    <xf numFmtId="4" fontId="4" fillId="0" borderId="9" xfId="3" applyNumberFormat="1" applyFont="1" applyBorder="1" applyAlignment="1">
      <alignment horizontal="right" vertical="center"/>
    </xf>
    <xf numFmtId="4" fontId="4" fillId="0" borderId="14" xfId="3" applyNumberFormat="1" applyFont="1" applyBorder="1" applyAlignment="1">
      <alignment horizontal="right" vertical="center"/>
    </xf>
    <xf numFmtId="10" fontId="4" fillId="0" borderId="14" xfId="4" applyNumberFormat="1" applyFont="1" applyBorder="1" applyAlignment="1">
      <alignment horizontal="right" vertical="center"/>
    </xf>
    <xf numFmtId="49" fontId="5" fillId="0" borderId="9" xfId="3" applyNumberFormat="1" applyFont="1" applyBorder="1" applyAlignment="1">
      <alignment vertical="center"/>
    </xf>
    <xf numFmtId="0" fontId="5" fillId="0" borderId="0" xfId="3" applyFont="1" applyAlignment="1">
      <alignment horizontal="left" vertical="center"/>
    </xf>
    <xf numFmtId="4" fontId="5" fillId="0" borderId="14" xfId="3" applyNumberFormat="1" applyFont="1" applyBorder="1" applyAlignment="1">
      <alignment horizontal="right" vertical="center"/>
    </xf>
    <xf numFmtId="4" fontId="5" fillId="0" borderId="14" xfId="3" applyNumberFormat="1" applyFont="1" applyBorder="1" applyAlignment="1" applyProtection="1">
      <alignment vertical="center"/>
      <protection locked="0"/>
    </xf>
    <xf numFmtId="10" fontId="5" fillId="0" borderId="14" xfId="4" applyNumberFormat="1" applyFont="1" applyBorder="1" applyAlignment="1" applyProtection="1">
      <alignment vertical="center"/>
      <protection locked="0"/>
    </xf>
    <xf numFmtId="10" fontId="5" fillId="0" borderId="0" xfId="4" applyNumberFormat="1" applyFont="1" applyBorder="1" applyAlignment="1" applyProtection="1">
      <alignment vertical="center"/>
      <protection locked="0"/>
    </xf>
    <xf numFmtId="10" fontId="5" fillId="0" borderId="14" xfId="4" applyNumberFormat="1" applyFont="1" applyBorder="1" applyAlignment="1">
      <alignment horizontal="right" vertical="center"/>
    </xf>
    <xf numFmtId="0" fontId="4" fillId="0" borderId="0" xfId="3" applyFont="1" applyAlignment="1">
      <alignment horizontal="justify" vertical="center" wrapText="1"/>
    </xf>
    <xf numFmtId="0" fontId="5" fillId="0" borderId="0" xfId="3" applyFont="1" applyAlignment="1">
      <alignment horizontal="justify" vertical="center" wrapText="1" shrinkToFit="1"/>
    </xf>
    <xf numFmtId="0" fontId="4" fillId="0" borderId="0" xfId="3" applyFont="1" applyAlignment="1">
      <alignment horizontal="justify" vertical="center"/>
    </xf>
    <xf numFmtId="0" fontId="4" fillId="0" borderId="6" xfId="3" applyFont="1" applyBorder="1" applyAlignment="1">
      <alignment horizontal="justify" vertical="center"/>
    </xf>
    <xf numFmtId="49" fontId="5" fillId="0" borderId="9" xfId="3" quotePrefix="1" applyNumberFormat="1" applyFont="1" applyBorder="1" applyAlignment="1">
      <alignment vertical="center"/>
    </xf>
    <xf numFmtId="0" fontId="5" fillId="0" borderId="0" xfId="3" quotePrefix="1" applyFont="1" applyAlignment="1">
      <alignment horizontal="left" vertical="center" wrapText="1" shrinkToFit="1"/>
    </xf>
    <xf numFmtId="49" fontId="4" fillId="0" borderId="9" xfId="3" quotePrefix="1" applyNumberFormat="1" applyFont="1" applyBorder="1" applyAlignment="1">
      <alignment vertical="center"/>
    </xf>
    <xf numFmtId="10" fontId="4" fillId="0" borderId="0" xfId="4" applyNumberFormat="1" applyFont="1" applyBorder="1" applyAlignment="1">
      <alignment horizontal="right" vertical="center"/>
    </xf>
    <xf numFmtId="10" fontId="4" fillId="0" borderId="1" xfId="4" applyNumberFormat="1" applyFont="1" applyBorder="1" applyAlignment="1">
      <alignment horizontal="right" vertical="center"/>
    </xf>
    <xf numFmtId="4" fontId="5" fillId="0" borderId="14" xfId="3" applyNumberFormat="1" applyFont="1" applyBorder="1" applyAlignment="1" applyProtection="1">
      <alignment horizontal="right" vertical="center"/>
      <protection locked="0"/>
    </xf>
    <xf numFmtId="10" fontId="5" fillId="0" borderId="14" xfId="4" applyNumberFormat="1" applyFont="1" applyBorder="1" applyAlignment="1" applyProtection="1">
      <alignment horizontal="right" vertical="center"/>
      <protection locked="0"/>
    </xf>
    <xf numFmtId="10" fontId="5" fillId="0" borderId="0" xfId="4" applyNumberFormat="1" applyFont="1" applyBorder="1" applyAlignment="1" applyProtection="1">
      <alignment horizontal="right" vertical="center"/>
      <protection locked="0"/>
    </xf>
    <xf numFmtId="0" fontId="7" fillId="0" borderId="0" xfId="3" applyFont="1" applyAlignment="1">
      <alignment horizontal="left" vertical="center"/>
    </xf>
    <xf numFmtId="0" fontId="5" fillId="0" borderId="0" xfId="3" applyFont="1" applyAlignment="1">
      <alignment horizontal="justify" vertical="center" wrapText="1"/>
    </xf>
    <xf numFmtId="10" fontId="5" fillId="0" borderId="0" xfId="4" applyNumberFormat="1" applyFont="1" applyBorder="1" applyAlignment="1">
      <alignment horizontal="right" vertical="center"/>
    </xf>
    <xf numFmtId="0" fontId="4" fillId="0" borderId="0" xfId="3" applyFont="1" applyAlignment="1">
      <alignment horizontal="justify" vertical="center" wrapText="1" shrinkToFit="1"/>
    </xf>
    <xf numFmtId="4" fontId="4" fillId="0" borderId="14" xfId="3" applyNumberFormat="1" applyFont="1" applyBorder="1" applyAlignment="1" applyProtection="1">
      <alignment horizontal="right" vertical="center"/>
      <protection locked="0"/>
    </xf>
    <xf numFmtId="10" fontId="4" fillId="0" borderId="14" xfId="4" applyNumberFormat="1" applyFont="1" applyFill="1" applyBorder="1" applyAlignment="1" applyProtection="1">
      <alignment horizontal="right" vertical="center"/>
      <protection locked="0"/>
    </xf>
    <xf numFmtId="10" fontId="5" fillId="0" borderId="14" xfId="4" applyNumberFormat="1" applyFont="1" applyFill="1" applyBorder="1" applyAlignment="1" applyProtection="1">
      <alignment horizontal="right" vertical="center"/>
      <protection locked="0"/>
    </xf>
    <xf numFmtId="10" fontId="4" fillId="0" borderId="14" xfId="4" applyNumberFormat="1" applyFont="1" applyFill="1" applyBorder="1" applyAlignment="1">
      <alignment horizontal="right" vertical="center"/>
    </xf>
    <xf numFmtId="4" fontId="4" fillId="0" borderId="2" xfId="3" applyNumberFormat="1" applyFont="1" applyBorder="1" applyAlignment="1">
      <alignment horizontal="right" vertical="center"/>
    </xf>
    <xf numFmtId="10" fontId="4" fillId="0" borderId="2" xfId="4" applyNumberFormat="1" applyFont="1" applyBorder="1" applyAlignment="1">
      <alignment horizontal="right" vertical="center"/>
    </xf>
    <xf numFmtId="0" fontId="4" fillId="0" borderId="0" xfId="3" quotePrefix="1" applyFont="1" applyAlignment="1">
      <alignment horizontal="left" vertical="center" wrapText="1"/>
    </xf>
    <xf numFmtId="0" fontId="5" fillId="0" borderId="0" xfId="3" quotePrefix="1" applyFont="1" applyAlignment="1">
      <alignment horizontal="left" vertical="center"/>
    </xf>
    <xf numFmtId="0" fontId="5" fillId="0" borderId="0" xfId="3" quotePrefix="1" applyFont="1" applyAlignment="1">
      <alignment horizontal="left" vertical="center" wrapText="1"/>
    </xf>
    <xf numFmtId="0" fontId="7" fillId="0" borderId="0" xfId="3" quotePrefix="1" applyFont="1" applyAlignment="1">
      <alignment horizontal="left" vertical="center"/>
    </xf>
    <xf numFmtId="0" fontId="4" fillId="0" borderId="0" xfId="3" quotePrefix="1" applyFont="1" applyAlignment="1">
      <alignment horizontal="left" vertical="center"/>
    </xf>
    <xf numFmtId="0" fontId="5" fillId="0" borderId="0" xfId="3" applyFont="1" applyAlignment="1">
      <alignment vertical="center" wrapText="1"/>
    </xf>
    <xf numFmtId="0" fontId="4" fillId="0" borderId="6" xfId="3" quotePrefix="1" applyFont="1" applyBorder="1" applyAlignment="1">
      <alignment horizontal="left" vertical="center"/>
    </xf>
    <xf numFmtId="49" fontId="5" fillId="0" borderId="4" xfId="3" applyNumberFormat="1" applyFont="1" applyBorder="1" applyAlignment="1">
      <alignment vertical="center"/>
    </xf>
    <xf numFmtId="0" fontId="5" fillId="0" borderId="5" xfId="3" applyFont="1" applyBorder="1" applyAlignment="1">
      <alignment horizontal="justify" vertical="center" wrapText="1"/>
    </xf>
    <xf numFmtId="4" fontId="5" fillId="0" borderId="3" xfId="3" applyNumberFormat="1" applyFont="1" applyBorder="1" applyAlignment="1">
      <alignment horizontal="right" vertical="center"/>
    </xf>
    <xf numFmtId="4" fontId="5" fillId="0" borderId="3" xfId="3" applyNumberFormat="1" applyFont="1" applyBorder="1" applyAlignment="1" applyProtection="1">
      <alignment horizontal="right" vertical="center"/>
      <protection locked="0"/>
    </xf>
    <xf numFmtId="10" fontId="5" fillId="0" borderId="3" xfId="4" applyNumberFormat="1" applyFont="1" applyBorder="1" applyAlignment="1" applyProtection="1">
      <alignment horizontal="right" vertical="center"/>
      <protection locked="0"/>
    </xf>
    <xf numFmtId="1" fontId="4" fillId="0" borderId="6" xfId="3" applyNumberFormat="1" applyFont="1" applyBorder="1" applyAlignment="1">
      <alignment horizontal="justify" vertical="center"/>
    </xf>
    <xf numFmtId="49" fontId="5" fillId="0" borderId="0" xfId="3" applyNumberFormat="1" applyFont="1" applyAlignment="1">
      <alignment vertical="center"/>
    </xf>
    <xf numFmtId="165" fontId="5" fillId="0" borderId="0" xfId="5" applyFont="1" applyBorder="1" applyAlignment="1" applyProtection="1">
      <alignment vertical="center"/>
      <protection locked="0"/>
    </xf>
    <xf numFmtId="3" fontId="4" fillId="0" borderId="1" xfId="3" applyNumberFormat="1" applyFont="1" applyBorder="1" applyAlignment="1">
      <alignment horizontal="right" vertical="center"/>
    </xf>
    <xf numFmtId="3" fontId="4" fillId="0" borderId="3" xfId="3" applyNumberFormat="1" applyFont="1" applyBorder="1" applyAlignment="1">
      <alignment horizontal="right" vertical="center"/>
    </xf>
    <xf numFmtId="3" fontId="2" fillId="0" borderId="3" xfId="1" applyNumberFormat="1" applyFont="1" applyBorder="1" applyAlignment="1">
      <alignment vertical="center"/>
    </xf>
    <xf numFmtId="3" fontId="2" fillId="0" borderId="1" xfId="1" applyNumberFormat="1" applyFont="1" applyBorder="1" applyAlignment="1">
      <alignment vertical="center"/>
    </xf>
    <xf numFmtId="3" fontId="2" fillId="0" borderId="1" xfId="1" applyNumberFormat="1" applyFont="1" applyBorder="1" applyAlignment="1" applyProtection="1">
      <alignment horizontal="right" vertical="center"/>
      <protection locked="0"/>
    </xf>
    <xf numFmtId="3" fontId="2" fillId="0" borderId="1" xfId="1" applyNumberFormat="1" applyFont="1" applyBorder="1" applyAlignment="1">
      <alignment horizontal="right" vertical="center"/>
    </xf>
    <xf numFmtId="3" fontId="5" fillId="0" borderId="14" xfId="3" applyNumberFormat="1" applyFont="1" applyBorder="1" applyAlignment="1">
      <alignment horizontal="right" vertical="center"/>
    </xf>
    <xf numFmtId="3" fontId="5" fillId="0" borderId="9" xfId="3" applyNumberFormat="1" applyFont="1" applyBorder="1" applyAlignment="1">
      <alignment horizontal="right" vertical="center"/>
    </xf>
    <xf numFmtId="3" fontId="5" fillId="0" borderId="2" xfId="3" applyNumberFormat="1" applyFont="1" applyBorder="1" applyAlignment="1">
      <alignment horizontal="right" vertical="center"/>
    </xf>
    <xf numFmtId="49" fontId="5" fillId="0" borderId="10" xfId="3" applyNumberFormat="1" applyFont="1" applyBorder="1" applyAlignment="1">
      <alignment vertical="center"/>
    </xf>
    <xf numFmtId="0" fontId="5" fillId="0" borderId="11" xfId="3" applyFont="1" applyBorder="1" applyAlignment="1">
      <alignment horizontal="left" vertical="center"/>
    </xf>
  </cellXfs>
  <cellStyles count="6">
    <cellStyle name="Millares 2" xfId="5" xr:uid="{3B40D88B-3D96-46E3-8254-4DD00E9F5DC9}"/>
    <cellStyle name="Normal" xfId="0" builtinId="0"/>
    <cellStyle name="Normal 2" xfId="3" xr:uid="{3FFA5BA6-5A9C-449B-8056-E1080447CBFD}"/>
    <cellStyle name="Normal_ADMSUPER" xfId="2" xr:uid="{FB5CCACF-A6EA-4C14-B6D2-842C5D55B8FA}"/>
    <cellStyle name="Normal_LIQING96" xfId="1" xr:uid="{88F7C4B7-9652-48EC-B7E8-16AC4B363440}"/>
    <cellStyle name="Porcentaje 2" xfId="4" xr:uid="{6DD7DD07-D68C-45AD-9B45-FBAA663FFE53}"/>
  </cellStyles>
  <dxfs count="1">
    <dxf>
      <fill>
        <patternFill patternType="solid">
          <fgColor rgb="FF99CCFF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/Inf_inst_Unidad/Dpto.%20Financiero%20Contable/PRESUPUESTO/Informes%20de%20%20Ejecucion%20Presupuestaria/Informes%20de%20Ejecucion%20Presupuestaria%202020/11-Noviembre/01.Informes%20de%20Ejecucion%20Noviembre%202020/Ejecucion%20Ingresos%20Noviembre%202020.xlsx?89B46316" TargetMode="External"/><Relationship Id="rId1" Type="http://schemas.openxmlformats.org/officeDocument/2006/relationships/externalLinkPath" Target="file:///\\89B46316\Ejecucion%20Ingresos%20Noviembre%20202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UJARRA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yac\Configuraci&#243;n%20local\Archivos%20temporales%20de%20Internet\OLK31\LIBRO%20GENERAL%20INFORMACION%204%20CASOS%20LOMAS%20DE%20DESAMPARAD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SE&#209;OR%20DEL%20TRIUNF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lfla\Configuraci&#243;n%20local\Archivos%20temporales%20de%20Internet\OLK2E\LIBRO%20GENERAL%20INFORMACION%20UJARRAS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Inf_inst_Unidad/Dpto.%20Financiero%20Contable/PRESUPUESTO/Informes%20de%20%20Ejecucion%20Presupuestaria/Informes%20de%20Ejecucion%20Presupuestaria%202020/11-Noviembre/01.Informes%20de%20Ejecucion%20Noviembre%202020/Ejecucion%20Egresos%20Noviembre%202020.xlsx?89B46316" TargetMode="External"/><Relationship Id="rId1" Type="http://schemas.openxmlformats.org/officeDocument/2006/relationships/externalLinkPath" Target="file:///\\89B46316\Ejecucion%20Egresos%20Noviembre%2020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fla\Configuraci&#243;n%20local\Archivos%20temporales%20de%20Internet\OLK2E\Datos%20de%20familias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f_inst\INFOSIG\Presupuesto%202090-2010%20(1180)\Proy_Coloca_REG_Col_118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yac\Configuraci&#243;n%20local\Archivos%20temporales%20de%20Internet\OLK31\LIBRO%20GENERAL%20INFORMACION%204%20CASOS%20LOMAS%20DE%20DESAMPARADO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-19\Datos\Documents%20and%20Settings\lfla\Configuraci&#243;n%20local\Archivos%20temporales%20de%20Internet\OLK2E\LIBRO%20GENERAL%20INFORMACION%20SE&#209;OR%20DEL%20TRIUNF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 Ingresos Egresos 2020"/>
      <sheetName val="Presuspuestos Extraordinarios"/>
      <sheetName val="Resumen General (1)"/>
      <sheetName val="Resumen General (2)"/>
      <sheetName val="Detalle Ingresos Mensuales"/>
      <sheetName val="Informe Ejec Ingresos Mensual"/>
      <sheetName val="Ejecucion Ingresos Cuenta Gener"/>
      <sheetName val="Ejecucion Ingresos FOSUVI"/>
      <sheetName val="Ejecucion Ingresos FONAVI"/>
      <sheetName val="Conciliacion Ingresos Total"/>
      <sheetName val="Conciliacion Ingresos C.G."/>
      <sheetName val="Conciliacion Ingresos FOSUVI"/>
      <sheetName val="Conciliacion Ingresos FONAVI"/>
    </sheetNames>
    <sheetDataSet>
      <sheetData sheetId="0"/>
      <sheetData sheetId="1">
        <row r="14">
          <cell r="T14">
            <v>0</v>
          </cell>
        </row>
        <row r="15">
          <cell r="T15">
            <v>0</v>
          </cell>
        </row>
        <row r="16">
          <cell r="T16">
            <v>2589892040.8392663</v>
          </cell>
        </row>
        <row r="17">
          <cell r="T17">
            <v>0</v>
          </cell>
        </row>
        <row r="19">
          <cell r="T19">
            <v>0</v>
          </cell>
        </row>
        <row r="20">
          <cell r="T20">
            <v>11150022773</v>
          </cell>
        </row>
        <row r="22">
          <cell r="T22">
            <v>0</v>
          </cell>
        </row>
        <row r="23">
          <cell r="T23">
            <v>0</v>
          </cell>
        </row>
        <row r="26">
          <cell r="T26">
            <v>1497600000</v>
          </cell>
        </row>
        <row r="27">
          <cell r="T27">
            <v>0</v>
          </cell>
        </row>
        <row r="28">
          <cell r="T28">
            <v>1495430320.3299999</v>
          </cell>
        </row>
        <row r="31">
          <cell r="T31">
            <v>0</v>
          </cell>
        </row>
        <row r="32">
          <cell r="T32">
            <v>0</v>
          </cell>
        </row>
        <row r="33">
          <cell r="T33">
            <v>0</v>
          </cell>
        </row>
        <row r="34">
          <cell r="T34">
            <v>0</v>
          </cell>
        </row>
        <row r="36">
          <cell r="T36">
            <v>0</v>
          </cell>
        </row>
        <row r="40">
          <cell r="T40">
            <v>0</v>
          </cell>
        </row>
        <row r="41">
          <cell r="T41">
            <v>64275317223.720001</v>
          </cell>
        </row>
        <row r="42">
          <cell r="T42">
            <v>0</v>
          </cell>
        </row>
        <row r="43">
          <cell r="T43">
            <v>13739697.890000002</v>
          </cell>
        </row>
        <row r="45">
          <cell r="T45">
            <v>393161186.10999995</v>
          </cell>
        </row>
        <row r="49">
          <cell r="T49">
            <v>0</v>
          </cell>
        </row>
        <row r="51">
          <cell r="T51">
            <v>2060719828</v>
          </cell>
        </row>
        <row r="52">
          <cell r="T52">
            <v>76477737280.960007</v>
          </cell>
        </row>
      </sheetData>
      <sheetData sheetId="2">
        <row r="12">
          <cell r="R12">
            <v>0</v>
          </cell>
        </row>
        <row r="13">
          <cell r="R13">
            <v>0</v>
          </cell>
        </row>
        <row r="14">
          <cell r="R14">
            <v>0</v>
          </cell>
        </row>
        <row r="15">
          <cell r="R15">
            <v>0</v>
          </cell>
        </row>
        <row r="17">
          <cell r="R17">
            <v>0</v>
          </cell>
        </row>
        <row r="18">
          <cell r="R18">
            <v>0</v>
          </cell>
        </row>
        <row r="20">
          <cell r="R20">
            <v>0</v>
          </cell>
        </row>
        <row r="21">
          <cell r="R21">
            <v>0</v>
          </cell>
        </row>
        <row r="24">
          <cell r="R24">
            <v>0</v>
          </cell>
        </row>
        <row r="25">
          <cell r="R25">
            <v>0</v>
          </cell>
        </row>
        <row r="26">
          <cell r="R26">
            <v>0</v>
          </cell>
        </row>
        <row r="29">
          <cell r="R29">
            <v>0</v>
          </cell>
        </row>
        <row r="30">
          <cell r="R30">
            <v>0</v>
          </cell>
        </row>
        <row r="31">
          <cell r="R31">
            <v>186197000</v>
          </cell>
        </row>
        <row r="32">
          <cell r="R32">
            <v>0</v>
          </cell>
        </row>
        <row r="34">
          <cell r="R34">
            <v>0</v>
          </cell>
        </row>
        <row r="38">
          <cell r="R38">
            <v>2000000000</v>
          </cell>
        </row>
        <row r="39">
          <cell r="R39">
            <v>43841371174.279999</v>
          </cell>
        </row>
        <row r="40">
          <cell r="R40">
            <v>0</v>
          </cell>
        </row>
        <row r="41">
          <cell r="R41">
            <v>0</v>
          </cell>
        </row>
        <row r="45">
          <cell r="R45">
            <v>0</v>
          </cell>
        </row>
        <row r="47">
          <cell r="R47">
            <v>0</v>
          </cell>
        </row>
        <row r="48">
          <cell r="R48">
            <v>0</v>
          </cell>
        </row>
      </sheetData>
      <sheetData sheetId="3"/>
      <sheetData sheetId="4"/>
      <sheetData sheetId="5">
        <row r="3">
          <cell r="B3" t="str">
            <v>DEL 1 DE ENERO AL 30 DE NOVIEMBRE 2020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  <row r="14">
          <cell r="C14">
            <v>100481996.04000001</v>
          </cell>
          <cell r="D14">
            <v>57672962.329999998</v>
          </cell>
          <cell r="E14">
            <v>28066120.279999997</v>
          </cell>
          <cell r="F14">
            <v>68696117.230000004</v>
          </cell>
          <cell r="G14">
            <v>139202963.06</v>
          </cell>
          <cell r="H14">
            <v>109467373.71000001</v>
          </cell>
          <cell r="I14">
            <v>253181548.64000002</v>
          </cell>
          <cell r="J14">
            <v>52379406.329999998</v>
          </cell>
          <cell r="K14">
            <v>53413108.399999999</v>
          </cell>
          <cell r="L14">
            <v>43999957.329999998</v>
          </cell>
          <cell r="M14">
            <v>32583365.870000001</v>
          </cell>
          <cell r="N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C26">
            <v>150082.09</v>
          </cell>
          <cell r="D26">
            <v>9.7200000000000006</v>
          </cell>
          <cell r="E26">
            <v>0.37</v>
          </cell>
          <cell r="F26">
            <v>3.54</v>
          </cell>
          <cell r="G26">
            <v>5.81</v>
          </cell>
          <cell r="H26">
            <v>10.559999999999999</v>
          </cell>
          <cell r="I26">
            <v>13.14</v>
          </cell>
          <cell r="J26">
            <v>20.62</v>
          </cell>
          <cell r="K26">
            <v>7.3</v>
          </cell>
          <cell r="L26">
            <v>7.18</v>
          </cell>
          <cell r="M26">
            <v>50008.25</v>
          </cell>
          <cell r="N26">
            <v>0</v>
          </cell>
        </row>
        <row r="29"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</row>
        <row r="49">
          <cell r="C49">
            <v>2060719828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</row>
        <row r="59">
          <cell r="C59">
            <v>82798659.839999989</v>
          </cell>
          <cell r="D59">
            <v>127098264</v>
          </cell>
          <cell r="E59">
            <v>130721483.92</v>
          </cell>
          <cell r="F59">
            <v>132062643.34</v>
          </cell>
          <cell r="G59">
            <v>91808357.609999999</v>
          </cell>
          <cell r="H59">
            <v>144600780.75</v>
          </cell>
          <cell r="I59">
            <v>53073766.530000001</v>
          </cell>
          <cell r="J59">
            <v>96072077.379999995</v>
          </cell>
          <cell r="K59">
            <v>106602861.18000001</v>
          </cell>
          <cell r="L59">
            <v>80804734.090000004</v>
          </cell>
          <cell r="M59">
            <v>72725788.700000003</v>
          </cell>
          <cell r="N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1">
          <cell r="C71">
            <v>88800262.580000013</v>
          </cell>
          <cell r="D71">
            <v>25809531.309999999</v>
          </cell>
          <cell r="E71">
            <v>126713188.45999999</v>
          </cell>
          <cell r="F71">
            <v>23063389.199999999</v>
          </cell>
          <cell r="G71">
            <v>174340136.84999996</v>
          </cell>
          <cell r="H71">
            <v>34128188.520000003</v>
          </cell>
          <cell r="I71">
            <v>29513345.600000001</v>
          </cell>
          <cell r="J71">
            <v>36872169.100000001</v>
          </cell>
          <cell r="K71">
            <v>29913576.5</v>
          </cell>
          <cell r="L71">
            <v>32618401.719999995</v>
          </cell>
          <cell r="M71">
            <v>38042637.960000001</v>
          </cell>
          <cell r="N71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</row>
        <row r="76">
          <cell r="C76">
            <v>213278.5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362005080</v>
          </cell>
          <cell r="N76">
            <v>0</v>
          </cell>
        </row>
        <row r="77">
          <cell r="C77">
            <v>0</v>
          </cell>
          <cell r="D77">
            <v>1328195.55</v>
          </cell>
          <cell r="E77">
            <v>232394.36</v>
          </cell>
          <cell r="F77">
            <v>331055.55</v>
          </cell>
          <cell r="G77">
            <v>16602.46</v>
          </cell>
          <cell r="H77">
            <v>725218.07</v>
          </cell>
          <cell r="I77">
            <v>2036.2800000000002</v>
          </cell>
          <cell r="J77">
            <v>270873.13</v>
          </cell>
          <cell r="K77">
            <v>256319.56</v>
          </cell>
          <cell r="L77">
            <v>269015.84999999998</v>
          </cell>
          <cell r="M77">
            <v>196799.35999999999</v>
          </cell>
          <cell r="N77">
            <v>0</v>
          </cell>
        </row>
        <row r="79"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</row>
        <row r="83"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1000000000</v>
          </cell>
          <cell r="N83">
            <v>0</v>
          </cell>
        </row>
        <row r="84">
          <cell r="C84">
            <v>6812152865.8599997</v>
          </cell>
          <cell r="D84">
            <v>8314556326.8599997</v>
          </cell>
          <cell r="E84">
            <v>12231338493.129999</v>
          </cell>
          <cell r="F84">
            <v>8731849142.8799992</v>
          </cell>
          <cell r="G84">
            <v>0</v>
          </cell>
          <cell r="H84">
            <v>9741838766.5199986</v>
          </cell>
          <cell r="I84">
            <v>9469965310.1599998</v>
          </cell>
          <cell r="J84">
            <v>11770133782.43</v>
          </cell>
          <cell r="K84">
            <v>12490671313.84</v>
          </cell>
          <cell r="L84">
            <v>6501242858.96</v>
          </cell>
          <cell r="M84">
            <v>11958927479.77</v>
          </cell>
          <cell r="N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</row>
        <row r="86">
          <cell r="C86">
            <v>263851.52000000002</v>
          </cell>
          <cell r="D86">
            <v>130834.49999999999</v>
          </cell>
          <cell r="E86">
            <v>339819.25</v>
          </cell>
          <cell r="F86">
            <v>0</v>
          </cell>
          <cell r="G86">
            <v>389305.56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72827.17</v>
          </cell>
          <cell r="M86">
            <v>343036.41</v>
          </cell>
          <cell r="N86">
            <v>0</v>
          </cell>
        </row>
        <row r="88">
          <cell r="C88">
            <v>21021574.02</v>
          </cell>
          <cell r="D88">
            <v>23397552.880000003</v>
          </cell>
          <cell r="E88">
            <v>12050476.449999999</v>
          </cell>
          <cell r="F88">
            <v>17394645.199999999</v>
          </cell>
          <cell r="G88">
            <v>11824850.98</v>
          </cell>
          <cell r="H88">
            <v>10510119.449999999</v>
          </cell>
          <cell r="I88">
            <v>11735537.26</v>
          </cell>
          <cell r="J88">
            <v>11685724</v>
          </cell>
          <cell r="K88">
            <v>11995386.09</v>
          </cell>
          <cell r="L88">
            <v>10898997.989999998</v>
          </cell>
          <cell r="M88">
            <v>9004748.8200000003</v>
          </cell>
          <cell r="N88">
            <v>0</v>
          </cell>
          <cell r="O88">
            <v>151519613.14000002</v>
          </cell>
        </row>
        <row r="92"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4"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</row>
        <row r="95">
          <cell r="C95">
            <v>76477737280.960007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</row>
        <row r="102"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</row>
        <row r="103"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</row>
        <row r="104">
          <cell r="C104">
            <v>4235018.68</v>
          </cell>
          <cell r="D104">
            <v>9965414.75</v>
          </cell>
          <cell r="E104">
            <v>10318608.4</v>
          </cell>
          <cell r="F104">
            <v>13695307.4</v>
          </cell>
          <cell r="G104">
            <v>8884844.1799999997</v>
          </cell>
          <cell r="H104">
            <v>23467931.260000002</v>
          </cell>
          <cell r="I104">
            <v>17165096.25</v>
          </cell>
          <cell r="J104">
            <v>14125203.210000001</v>
          </cell>
          <cell r="K104">
            <v>11716245.800000001</v>
          </cell>
          <cell r="L104">
            <v>8899592.25</v>
          </cell>
          <cell r="M104">
            <v>8961800.3499999996</v>
          </cell>
          <cell r="N104">
            <v>0</v>
          </cell>
        </row>
        <row r="105"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</row>
        <row r="107"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</row>
        <row r="108">
          <cell r="C108">
            <v>930919868.13999999</v>
          </cell>
          <cell r="D108">
            <v>936207869.54999995</v>
          </cell>
          <cell r="E108">
            <v>935509909.90999997</v>
          </cell>
          <cell r="F108">
            <v>804321096.37</v>
          </cell>
          <cell r="G108">
            <v>726946313.13999999</v>
          </cell>
          <cell r="H108">
            <v>697129816.46000004</v>
          </cell>
          <cell r="I108">
            <v>709799186.59000003</v>
          </cell>
          <cell r="J108">
            <v>713382598</v>
          </cell>
          <cell r="K108">
            <v>2307928796.6900001</v>
          </cell>
          <cell r="L108">
            <v>662282334.63</v>
          </cell>
          <cell r="M108">
            <v>979083224.17999995</v>
          </cell>
          <cell r="N108">
            <v>0</v>
          </cell>
        </row>
        <row r="110"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</row>
        <row r="114">
          <cell r="C114">
            <v>124113085.64999999</v>
          </cell>
          <cell r="D114">
            <v>122163816.92</v>
          </cell>
          <cell r="E114">
            <v>121656958.59999999</v>
          </cell>
          <cell r="F114">
            <v>137703163.56999999</v>
          </cell>
          <cell r="G114">
            <v>149504608.51999998</v>
          </cell>
          <cell r="H114">
            <v>161008072.09999999</v>
          </cell>
          <cell r="I114">
            <v>162122231.53999999</v>
          </cell>
          <cell r="J114">
            <v>161005459.28</v>
          </cell>
          <cell r="K114">
            <v>166251201.91999999</v>
          </cell>
          <cell r="L114">
            <v>167207966.40000001</v>
          </cell>
          <cell r="M114">
            <v>173565703.56</v>
          </cell>
          <cell r="N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</row>
        <row r="116"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</row>
        <row r="119"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</row>
        <row r="120"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</row>
        <row r="121"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</row>
        <row r="122"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</row>
        <row r="128"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</row>
        <row r="129"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</row>
        <row r="130"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</row>
        <row r="131"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3"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</row>
        <row r="136">
          <cell r="O136">
            <v>0</v>
          </cell>
        </row>
        <row r="137"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9"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</row>
        <row r="140"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11">
          <cell r="B11" t="str">
            <v>ALVARADO ZUÑIGA MARCELA MARIA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Presupuesto 2020"/>
      <sheetName val="Gasto Mensual Unidad Ejecutora"/>
      <sheetName val="Control de Modificaciones"/>
      <sheetName val="Detalle Modificaciones Presu"/>
      <sheetName val="Total Unidad Ejecutora"/>
      <sheetName val="Total Programa"/>
      <sheetName val="Programa I"/>
      <sheetName val="Programa II"/>
      <sheetName val="Informe Total de Ejecucion Egre"/>
      <sheetName val="Programa III"/>
      <sheetName val="Programa IV"/>
      <sheetName val="Programa V"/>
      <sheetName val="Verificacion de Saldos"/>
      <sheetName val="Conciliacion Egresos"/>
      <sheetName val="Conciliacion FOSUVI"/>
      <sheetName val="50% Presupuesto FOSUVI"/>
      <sheetName val="50% Ejecución Presupuesto FOSUV"/>
      <sheetName val="TD Gastos"/>
      <sheetName val="TD Programa I"/>
    </sheetNames>
    <sheetDataSet>
      <sheetData sheetId="0" refreshError="1"/>
      <sheetData sheetId="1">
        <row r="9">
          <cell r="U9">
            <v>1652425585.2000003</v>
          </cell>
        </row>
        <row r="10">
          <cell r="U10">
            <v>17681531.039999999</v>
          </cell>
        </row>
        <row r="11">
          <cell r="U11">
            <v>27695233.280000001</v>
          </cell>
        </row>
        <row r="13">
          <cell r="U13">
            <v>27440000</v>
          </cell>
        </row>
        <row r="14">
          <cell r="U14">
            <v>16964923.030000001</v>
          </cell>
        </row>
        <row r="15">
          <cell r="U15">
            <v>0</v>
          </cell>
        </row>
        <row r="16">
          <cell r="U16">
            <v>140861280</v>
          </cell>
        </row>
        <row r="18">
          <cell r="U18">
            <v>688043357.96999991</v>
          </cell>
        </row>
        <row r="19">
          <cell r="U19">
            <v>178546044.97999999</v>
          </cell>
        </row>
        <row r="20">
          <cell r="U20">
            <v>237358472.17000002</v>
          </cell>
        </row>
        <row r="21">
          <cell r="U21">
            <v>239504990.25</v>
          </cell>
        </row>
        <row r="22">
          <cell r="U22">
            <v>0</v>
          </cell>
        </row>
        <row r="24">
          <cell r="U24">
            <v>263467904.08187503</v>
          </cell>
        </row>
        <row r="25">
          <cell r="U25">
            <v>14241508.328750001</v>
          </cell>
        </row>
        <row r="26">
          <cell r="U26">
            <v>42724524.986249998</v>
          </cell>
        </row>
        <row r="27">
          <cell r="U27">
            <v>142415083.28749999</v>
          </cell>
        </row>
        <row r="28">
          <cell r="U28">
            <v>14241508.328750001</v>
          </cell>
        </row>
        <row r="30">
          <cell r="U30">
            <v>144693724.62009999</v>
          </cell>
        </row>
        <row r="31">
          <cell r="U31">
            <v>42724524.986249998</v>
          </cell>
        </row>
        <row r="32">
          <cell r="U32">
            <v>85449049.972499996</v>
          </cell>
        </row>
        <row r="33">
          <cell r="U33">
            <v>151909412.67899445</v>
          </cell>
        </row>
        <row r="35">
          <cell r="U35">
            <v>0</v>
          </cell>
        </row>
        <row r="38">
          <cell r="U38">
            <v>60000000</v>
          </cell>
        </row>
        <row r="39">
          <cell r="U39">
            <v>22350000</v>
          </cell>
        </row>
        <row r="40">
          <cell r="U40">
            <v>118870352</v>
          </cell>
        </row>
        <row r="41">
          <cell r="U41">
            <v>0</v>
          </cell>
        </row>
        <row r="42">
          <cell r="U42">
            <v>0</v>
          </cell>
        </row>
        <row r="44">
          <cell r="U44">
            <v>5500000</v>
          </cell>
        </row>
        <row r="45">
          <cell r="U45">
            <v>42000000</v>
          </cell>
        </row>
        <row r="46">
          <cell r="U46">
            <v>550000</v>
          </cell>
        </row>
        <row r="47">
          <cell r="U47">
            <v>71100000</v>
          </cell>
        </row>
        <row r="48">
          <cell r="U48">
            <v>13400000</v>
          </cell>
        </row>
        <row r="50">
          <cell r="U50">
            <v>12700000</v>
          </cell>
        </row>
        <row r="51">
          <cell r="U51">
            <v>60500000</v>
          </cell>
        </row>
        <row r="52">
          <cell r="U52">
            <v>13556466</v>
          </cell>
        </row>
        <row r="53">
          <cell r="U53">
            <v>1261100</v>
          </cell>
        </row>
        <row r="54">
          <cell r="U54">
            <v>0</v>
          </cell>
        </row>
        <row r="55">
          <cell r="U55">
            <v>22763369.5</v>
          </cell>
        </row>
        <row r="56">
          <cell r="U56">
            <v>2145031360</v>
          </cell>
        </row>
        <row r="58">
          <cell r="U58">
            <v>0</v>
          </cell>
        </row>
        <row r="59">
          <cell r="U59">
            <v>131849465.90000001</v>
          </cell>
        </row>
        <row r="60">
          <cell r="U60">
            <v>102978584.40000001</v>
          </cell>
        </row>
        <row r="62">
          <cell r="U62">
            <v>36764550</v>
          </cell>
        </row>
        <row r="63">
          <cell r="U63">
            <v>20216340</v>
          </cell>
        </row>
        <row r="64">
          <cell r="U64">
            <v>102178584.40000001</v>
          </cell>
        </row>
        <row r="65">
          <cell r="U65">
            <v>0</v>
          </cell>
        </row>
        <row r="66">
          <cell r="U66">
            <v>18348904</v>
          </cell>
        </row>
        <row r="68">
          <cell r="U68">
            <v>30000000</v>
          </cell>
        </row>
        <row r="69">
          <cell r="U69">
            <v>80000000</v>
          </cell>
        </row>
        <row r="70">
          <cell r="U70">
            <v>10964940.24</v>
          </cell>
        </row>
        <row r="71">
          <cell r="U71">
            <v>38640768</v>
          </cell>
        </row>
        <row r="73">
          <cell r="U73">
            <v>14010426.199999999</v>
          </cell>
        </row>
        <row r="74">
          <cell r="U74">
            <v>18961000.600000001</v>
          </cell>
        </row>
        <row r="75">
          <cell r="U75">
            <v>11016800</v>
          </cell>
        </row>
        <row r="76">
          <cell r="U76">
            <v>12934600</v>
          </cell>
        </row>
        <row r="78">
          <cell r="U78">
            <v>41200000</v>
          </cell>
        </row>
        <row r="79">
          <cell r="U79">
            <v>0</v>
          </cell>
        </row>
        <row r="81">
          <cell r="U81">
            <v>54717112</v>
          </cell>
        </row>
        <row r="82">
          <cell r="U82">
            <v>12046512</v>
          </cell>
        </row>
        <row r="83">
          <cell r="U83">
            <v>3008000</v>
          </cell>
        </row>
        <row r="85">
          <cell r="U85">
            <v>55000000</v>
          </cell>
        </row>
        <row r="86">
          <cell r="U86">
            <v>753600</v>
          </cell>
        </row>
        <row r="87">
          <cell r="U87">
            <v>4000000</v>
          </cell>
        </row>
        <row r="88">
          <cell r="U88">
            <v>8000000</v>
          </cell>
        </row>
        <row r="89">
          <cell r="U89">
            <v>31016524</v>
          </cell>
        </row>
        <row r="90">
          <cell r="U90">
            <v>10525970</v>
          </cell>
        </row>
        <row r="91">
          <cell r="U91">
            <v>146947450</v>
          </cell>
        </row>
        <row r="92">
          <cell r="U92">
            <v>800000</v>
          </cell>
        </row>
        <row r="94">
          <cell r="U94">
            <v>141800000</v>
          </cell>
        </row>
        <row r="95">
          <cell r="U95">
            <v>475500</v>
          </cell>
        </row>
        <row r="97">
          <cell r="U97">
            <v>15100000</v>
          </cell>
        </row>
        <row r="98">
          <cell r="U98">
            <v>1687100</v>
          </cell>
        </row>
        <row r="101">
          <cell r="U101">
            <v>15500000</v>
          </cell>
        </row>
        <row r="102">
          <cell r="U102">
            <v>800000</v>
          </cell>
        </row>
        <row r="103">
          <cell r="U103">
            <v>9923990.3836000003</v>
          </cell>
        </row>
        <row r="104">
          <cell r="U104">
            <v>200000</v>
          </cell>
        </row>
        <row r="106">
          <cell r="U106">
            <v>13045100</v>
          </cell>
        </row>
        <row r="108">
          <cell r="U108">
            <v>1000000</v>
          </cell>
        </row>
        <row r="109">
          <cell r="U109">
            <v>1500000</v>
          </cell>
        </row>
        <row r="110">
          <cell r="U110">
            <v>1000000</v>
          </cell>
        </row>
        <row r="111">
          <cell r="U111">
            <v>15102688</v>
          </cell>
        </row>
        <row r="112">
          <cell r="U112">
            <v>1000000</v>
          </cell>
        </row>
        <row r="113">
          <cell r="U113">
            <v>500000</v>
          </cell>
        </row>
        <row r="114">
          <cell r="U114">
            <v>2000000</v>
          </cell>
        </row>
        <row r="116">
          <cell r="U116">
            <v>1508928</v>
          </cell>
        </row>
        <row r="117">
          <cell r="U117">
            <v>17214998</v>
          </cell>
        </row>
        <row r="119">
          <cell r="U119">
            <v>9084160.9671999998</v>
          </cell>
        </row>
        <row r="120">
          <cell r="U120">
            <v>350000</v>
          </cell>
        </row>
        <row r="121">
          <cell r="U121">
            <v>20957256.247099999</v>
          </cell>
        </row>
        <row r="122">
          <cell r="U122">
            <v>1549070</v>
          </cell>
        </row>
        <row r="123">
          <cell r="U123">
            <v>7276025.2999999998</v>
          </cell>
        </row>
        <row r="124">
          <cell r="U124">
            <v>570400</v>
          </cell>
        </row>
        <row r="125">
          <cell r="U125">
            <v>333530</v>
          </cell>
        </row>
        <row r="126">
          <cell r="U126">
            <v>4169260</v>
          </cell>
        </row>
        <row r="129">
          <cell r="U129">
            <v>2062957986.1199999</v>
          </cell>
        </row>
        <row r="130">
          <cell r="U130">
            <v>3054793055.5500002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8">
          <cell r="U138">
            <v>0</v>
          </cell>
        </row>
        <row r="140">
          <cell r="U140">
            <v>0</v>
          </cell>
        </row>
        <row r="141">
          <cell r="U141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48">
          <cell r="U148">
            <v>0</v>
          </cell>
        </row>
        <row r="151">
          <cell r="U151">
            <v>6000000</v>
          </cell>
        </row>
        <row r="152">
          <cell r="U152">
            <v>180000000</v>
          </cell>
        </row>
        <row r="153">
          <cell r="U153">
            <v>134018812</v>
          </cell>
        </row>
        <row r="154">
          <cell r="U154">
            <v>41546526</v>
          </cell>
        </row>
        <row r="155">
          <cell r="U155">
            <v>31293868</v>
          </cell>
        </row>
        <row r="156">
          <cell r="U156">
            <v>500000</v>
          </cell>
        </row>
        <row r="157">
          <cell r="U157">
            <v>450000</v>
          </cell>
        </row>
        <row r="158">
          <cell r="U158">
            <v>4172040</v>
          </cell>
        </row>
        <row r="160">
          <cell r="U160">
            <v>5000000</v>
          </cell>
        </row>
        <row r="162">
          <cell r="U162">
            <v>433748296</v>
          </cell>
        </row>
        <row r="166">
          <cell r="U166">
            <v>0</v>
          </cell>
        </row>
        <row r="168">
          <cell r="U168">
            <v>120000000</v>
          </cell>
        </row>
        <row r="170">
          <cell r="U170">
            <v>0</v>
          </cell>
        </row>
        <row r="171">
          <cell r="U171">
            <v>22359791.370000001</v>
          </cell>
        </row>
        <row r="172">
          <cell r="U172">
            <v>1920525.33</v>
          </cell>
        </row>
        <row r="173">
          <cell r="U173">
            <v>122918008.8</v>
          </cell>
        </row>
        <row r="174">
          <cell r="U174">
            <v>50327676.25</v>
          </cell>
        </row>
        <row r="175">
          <cell r="U175">
            <v>0</v>
          </cell>
        </row>
        <row r="176">
          <cell r="U176">
            <v>1064460</v>
          </cell>
        </row>
        <row r="177">
          <cell r="U177">
            <v>15000000</v>
          </cell>
        </row>
        <row r="179">
          <cell r="U179">
            <v>12500000</v>
          </cell>
        </row>
        <row r="180">
          <cell r="U180">
            <v>3000000</v>
          </cell>
        </row>
        <row r="181">
          <cell r="U181">
            <v>0</v>
          </cell>
        </row>
        <row r="184">
          <cell r="U184">
            <v>37500000</v>
          </cell>
        </row>
        <row r="185">
          <cell r="U185">
            <v>25000000</v>
          </cell>
        </row>
        <row r="186">
          <cell r="U186">
            <v>23000000</v>
          </cell>
        </row>
        <row r="189">
          <cell r="U189">
            <v>27614859.670000002</v>
          </cell>
        </row>
        <row r="190">
          <cell r="U190">
            <v>2378327.87</v>
          </cell>
        </row>
        <row r="191">
          <cell r="U191">
            <v>0</v>
          </cell>
        </row>
        <row r="192">
          <cell r="U192">
            <v>16705554.710000001</v>
          </cell>
        </row>
        <row r="193">
          <cell r="U193">
            <v>5158104.67</v>
          </cell>
        </row>
        <row r="195">
          <cell r="U195">
            <v>235725600.50999999</v>
          </cell>
        </row>
        <row r="196">
          <cell r="U196">
            <v>186168695.30000001</v>
          </cell>
        </row>
        <row r="197">
          <cell r="U197">
            <v>234744201.25999999</v>
          </cell>
        </row>
        <row r="198">
          <cell r="U198">
            <v>90866723.319999993</v>
          </cell>
        </row>
        <row r="199">
          <cell r="U199">
            <v>0</v>
          </cell>
        </row>
        <row r="200">
          <cell r="U200">
            <v>7735586.8799999999</v>
          </cell>
        </row>
        <row r="201">
          <cell r="U201">
            <v>0</v>
          </cell>
        </row>
        <row r="202">
          <cell r="U202">
            <v>46354991.789999999</v>
          </cell>
        </row>
        <row r="203">
          <cell r="U203">
            <v>61399426.350000001</v>
          </cell>
        </row>
        <row r="204">
          <cell r="U204">
            <v>3098510.37</v>
          </cell>
        </row>
        <row r="205">
          <cell r="U205">
            <v>0</v>
          </cell>
        </row>
        <row r="206">
          <cell r="U206">
            <v>5987299.0099999998</v>
          </cell>
        </row>
        <row r="207">
          <cell r="U207">
            <v>2312787.42</v>
          </cell>
        </row>
        <row r="208">
          <cell r="U208">
            <v>0</v>
          </cell>
        </row>
        <row r="209">
          <cell r="U209">
            <v>10392400.369999999</v>
          </cell>
        </row>
        <row r="210">
          <cell r="U210">
            <v>4318915.24</v>
          </cell>
        </row>
        <row r="211">
          <cell r="U211">
            <v>2000000</v>
          </cell>
        </row>
        <row r="213">
          <cell r="U213">
            <v>950000</v>
          </cell>
        </row>
        <row r="216">
          <cell r="U216">
            <v>983359913.05999994</v>
          </cell>
        </row>
        <row r="217">
          <cell r="U217">
            <v>638527066.40999997</v>
          </cell>
        </row>
        <row r="218">
          <cell r="U218">
            <v>0</v>
          </cell>
        </row>
        <row r="219">
          <cell r="U219">
            <v>532870765.31999999</v>
          </cell>
        </row>
        <row r="220">
          <cell r="U220">
            <v>40398150.390000001</v>
          </cell>
        </row>
        <row r="221">
          <cell r="U221">
            <v>14490000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U224">
            <v>0</v>
          </cell>
        </row>
        <row r="226">
          <cell r="U226">
            <v>110250000</v>
          </cell>
        </row>
        <row r="227">
          <cell r="U227">
            <v>0</v>
          </cell>
        </row>
        <row r="231">
          <cell r="U231">
            <v>0</v>
          </cell>
        </row>
        <row r="233">
          <cell r="U233">
            <v>0</v>
          </cell>
        </row>
        <row r="235">
          <cell r="U235">
            <v>0</v>
          </cell>
        </row>
        <row r="236">
          <cell r="U236">
            <v>1187882385.8</v>
          </cell>
        </row>
        <row r="237">
          <cell r="U237">
            <v>107539413.18000001</v>
          </cell>
        </row>
        <row r="238">
          <cell r="U238">
            <v>5116141437.8599997</v>
          </cell>
        </row>
        <row r="239">
          <cell r="U239">
            <v>2402129117.75</v>
          </cell>
        </row>
        <row r="242">
          <cell r="U242">
            <v>1403243695.5</v>
          </cell>
        </row>
        <row r="243">
          <cell r="U243">
            <v>133580115.34999999</v>
          </cell>
        </row>
        <row r="244">
          <cell r="U244">
            <v>0</v>
          </cell>
        </row>
        <row r="245">
          <cell r="U245">
            <v>834491071.61000001</v>
          </cell>
        </row>
        <row r="246">
          <cell r="U246">
            <v>269408500</v>
          </cell>
        </row>
        <row r="248">
          <cell r="U248">
            <v>8975979305.1900005</v>
          </cell>
        </row>
        <row r="249">
          <cell r="U249">
            <v>7266679327.75</v>
          </cell>
        </row>
        <row r="250">
          <cell r="U250">
            <v>11754656625.870001</v>
          </cell>
        </row>
        <row r="251">
          <cell r="U251">
            <v>4542107759.0600004</v>
          </cell>
        </row>
        <row r="252">
          <cell r="U252">
            <v>0</v>
          </cell>
        </row>
        <row r="253">
          <cell r="U253">
            <v>397787324.68000001</v>
          </cell>
        </row>
        <row r="254">
          <cell r="U254">
            <v>0</v>
          </cell>
        </row>
        <row r="255">
          <cell r="U255">
            <v>2313980586.1599998</v>
          </cell>
        </row>
        <row r="256">
          <cell r="U256">
            <v>3052835117.4699998</v>
          </cell>
        </row>
        <row r="257">
          <cell r="U257">
            <v>229424829.66999999</v>
          </cell>
        </row>
        <row r="258">
          <cell r="U258">
            <v>0</v>
          </cell>
        </row>
        <row r="259">
          <cell r="U259">
            <v>312765250</v>
          </cell>
        </row>
        <row r="260">
          <cell r="U260">
            <v>135321241.09999999</v>
          </cell>
        </row>
        <row r="261">
          <cell r="U261">
            <v>0</v>
          </cell>
        </row>
        <row r="262">
          <cell r="U262">
            <v>531076953.25999999</v>
          </cell>
        </row>
        <row r="263">
          <cell r="U263">
            <v>231937777.62</v>
          </cell>
        </row>
        <row r="264">
          <cell r="U264">
            <v>110000000</v>
          </cell>
        </row>
        <row r="267">
          <cell r="U267">
            <v>34817808194.029999</v>
          </cell>
        </row>
        <row r="268">
          <cell r="U268">
            <v>28266072833.610001</v>
          </cell>
        </row>
        <row r="269">
          <cell r="U269">
            <v>0</v>
          </cell>
        </row>
        <row r="270">
          <cell r="U270">
            <v>15826787625.889999</v>
          </cell>
        </row>
        <row r="271">
          <cell r="U271">
            <v>2054594238.75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7">
          <cell r="U277">
            <v>1659546026.5495605</v>
          </cell>
        </row>
        <row r="278">
          <cell r="U278">
            <v>8368465226.4708624</v>
          </cell>
        </row>
      </sheetData>
      <sheetData sheetId="2">
        <row r="2784">
          <cell r="AL2784">
            <v>1698671</v>
          </cell>
        </row>
      </sheetData>
      <sheetData sheetId="3" refreshError="1"/>
      <sheetData sheetId="4" refreshError="1"/>
      <sheetData sheetId="5">
        <row r="54">
          <cell r="AK54">
            <v>19696631.629999999</v>
          </cell>
        </row>
      </sheetData>
      <sheetData sheetId="6">
        <row r="8">
          <cell r="U8">
            <v>1371941418.7900002</v>
          </cell>
        </row>
        <row r="9">
          <cell r="U9">
            <v>35498884.769999996</v>
          </cell>
        </row>
        <row r="10">
          <cell r="U10">
            <v>15518635.18</v>
          </cell>
        </row>
        <row r="12">
          <cell r="U12">
            <v>5152566.9899999993</v>
          </cell>
        </row>
        <row r="13">
          <cell r="U13">
            <v>73231.53</v>
          </cell>
        </row>
        <row r="14">
          <cell r="U14">
            <v>0</v>
          </cell>
        </row>
        <row r="15">
          <cell r="U15">
            <v>102920965</v>
          </cell>
        </row>
        <row r="17">
          <cell r="U17">
            <v>575348811.7700001</v>
          </cell>
        </row>
        <row r="18">
          <cell r="U18">
            <v>140505391.03000003</v>
          </cell>
        </row>
        <row r="19">
          <cell r="U19">
            <v>4627304.0999999996</v>
          </cell>
        </row>
        <row r="20">
          <cell r="U20">
            <v>187684552.45999998</v>
          </cell>
        </row>
        <row r="21">
          <cell r="U21">
            <v>0</v>
          </cell>
        </row>
        <row r="23">
          <cell r="U23">
            <v>214475030.48000002</v>
          </cell>
        </row>
        <row r="24">
          <cell r="U24">
            <v>11593258.100000001</v>
          </cell>
        </row>
        <row r="25">
          <cell r="U25">
            <v>34779745.600000001</v>
          </cell>
        </row>
        <row r="26">
          <cell r="U26">
            <v>115932454.07999998</v>
          </cell>
        </row>
        <row r="27">
          <cell r="U27">
            <v>11593258.109999999</v>
          </cell>
        </row>
        <row r="29">
          <cell r="U29">
            <v>121394218.50999998</v>
          </cell>
        </row>
        <row r="30">
          <cell r="U30">
            <v>37693267.180000007</v>
          </cell>
        </row>
        <row r="31">
          <cell r="U31">
            <v>66645955.739999995</v>
          </cell>
        </row>
        <row r="32">
          <cell r="U32">
            <v>119123478.93000001</v>
          </cell>
        </row>
        <row r="34">
          <cell r="U34">
            <v>0</v>
          </cell>
        </row>
        <row r="37">
          <cell r="U37">
            <v>27885687.510000005</v>
          </cell>
        </row>
        <row r="38">
          <cell r="U38">
            <v>13496048.279999999</v>
          </cell>
        </row>
        <row r="39">
          <cell r="U39">
            <v>56150685.359999999</v>
          </cell>
        </row>
        <row r="40">
          <cell r="U40">
            <v>0</v>
          </cell>
        </row>
        <row r="41">
          <cell r="U41">
            <v>0</v>
          </cell>
        </row>
        <row r="43">
          <cell r="U43">
            <v>1742994</v>
          </cell>
        </row>
        <row r="44">
          <cell r="U44">
            <v>30364105</v>
          </cell>
        </row>
        <row r="45">
          <cell r="U45">
            <v>29820.350000000002</v>
          </cell>
        </row>
        <row r="46">
          <cell r="U46">
            <v>36604354.499999993</v>
          </cell>
        </row>
        <row r="47">
          <cell r="U47">
            <v>6122222.6299999999</v>
          </cell>
        </row>
        <row r="49">
          <cell r="U49">
            <v>642826.6</v>
          </cell>
        </row>
        <row r="50">
          <cell r="U50">
            <v>33462254.259999998</v>
          </cell>
        </row>
        <row r="51">
          <cell r="U51">
            <v>71805</v>
          </cell>
        </row>
        <row r="52">
          <cell r="U52">
            <v>176157</v>
          </cell>
        </row>
        <row r="53">
          <cell r="U53">
            <v>0</v>
          </cell>
        </row>
        <row r="54">
          <cell r="U54">
            <v>20236542.859999999</v>
          </cell>
        </row>
        <row r="55">
          <cell r="U55">
            <v>53697204.490000002</v>
          </cell>
        </row>
        <row r="57">
          <cell r="U57">
            <v>0</v>
          </cell>
        </row>
        <row r="58">
          <cell r="U58">
            <v>11843803.030000001</v>
          </cell>
        </row>
        <row r="59">
          <cell r="U59">
            <v>6279356.1200000001</v>
          </cell>
        </row>
        <row r="61">
          <cell r="U61">
            <v>31980423.800000001</v>
          </cell>
        </row>
        <row r="62">
          <cell r="U62">
            <v>7218742.2799999993</v>
          </cell>
        </row>
        <row r="63">
          <cell r="U63">
            <v>15768615.709999999</v>
          </cell>
        </row>
        <row r="64">
          <cell r="U64">
            <v>1412500</v>
          </cell>
        </row>
        <row r="65">
          <cell r="U65">
            <v>0</v>
          </cell>
        </row>
        <row r="67">
          <cell r="U67">
            <v>23762992.859999999</v>
          </cell>
        </row>
        <row r="68">
          <cell r="U68">
            <v>68320927.269999996</v>
          </cell>
        </row>
        <row r="69">
          <cell r="U69">
            <v>3145576.42</v>
          </cell>
        </row>
        <row r="70">
          <cell r="U70">
            <v>27965121.899999999</v>
          </cell>
        </row>
        <row r="72">
          <cell r="U72">
            <v>268890</v>
          </cell>
        </row>
        <row r="73">
          <cell r="U73">
            <v>3550720</v>
          </cell>
        </row>
        <row r="74">
          <cell r="U74">
            <v>0</v>
          </cell>
        </row>
        <row r="75">
          <cell r="U75">
            <v>0</v>
          </cell>
        </row>
        <row r="77">
          <cell r="U77">
            <v>8292341</v>
          </cell>
        </row>
        <row r="78">
          <cell r="U78">
            <v>0</v>
          </cell>
        </row>
        <row r="80">
          <cell r="U80">
            <v>18738475.439999998</v>
          </cell>
        </row>
        <row r="81">
          <cell r="U81">
            <v>49915</v>
          </cell>
        </row>
        <row r="82">
          <cell r="U82">
            <v>0</v>
          </cell>
        </row>
        <row r="84">
          <cell r="U84">
            <v>24485278.100000001</v>
          </cell>
        </row>
        <row r="85">
          <cell r="U85">
            <v>0</v>
          </cell>
        </row>
        <row r="86">
          <cell r="U86">
            <v>1626185.1</v>
          </cell>
        </row>
        <row r="87">
          <cell r="U87">
            <v>532259.61</v>
          </cell>
        </row>
        <row r="88">
          <cell r="U88">
            <v>21485535.259999998</v>
          </cell>
        </row>
        <row r="89">
          <cell r="U89">
            <v>14270831.749999998</v>
          </cell>
        </row>
        <row r="90">
          <cell r="U90">
            <v>25545986.5</v>
          </cell>
        </row>
        <row r="91">
          <cell r="U91">
            <v>174390</v>
          </cell>
        </row>
        <row r="93">
          <cell r="U93">
            <v>7613336.2199999997</v>
          </cell>
        </row>
        <row r="94">
          <cell r="U94">
            <v>0</v>
          </cell>
        </row>
        <row r="96">
          <cell r="U96">
            <v>3028866.92</v>
          </cell>
        </row>
        <row r="97">
          <cell r="U97">
            <v>0</v>
          </cell>
        </row>
        <row r="100">
          <cell r="U100">
            <v>3050597.4699999997</v>
          </cell>
        </row>
        <row r="101">
          <cell r="U101">
            <v>13356.6</v>
          </cell>
        </row>
        <row r="102">
          <cell r="U102">
            <v>1024901.7899999999</v>
          </cell>
        </row>
        <row r="103">
          <cell r="U103">
            <v>59095.15</v>
          </cell>
        </row>
        <row r="105">
          <cell r="U105">
            <v>3097472.72</v>
          </cell>
        </row>
        <row r="107">
          <cell r="U107">
            <v>567929.5</v>
          </cell>
        </row>
        <row r="108">
          <cell r="U108">
            <v>22770.54</v>
          </cell>
        </row>
        <row r="109">
          <cell r="U109">
            <v>26580</v>
          </cell>
        </row>
        <row r="110">
          <cell r="U110">
            <v>9348650.0700000003</v>
          </cell>
        </row>
        <row r="111">
          <cell r="U111">
            <v>152090.46</v>
          </cell>
        </row>
        <row r="112">
          <cell r="U112">
            <v>340501.97</v>
          </cell>
        </row>
        <row r="113">
          <cell r="U113">
            <v>970174.9800000001</v>
          </cell>
        </row>
        <row r="115">
          <cell r="U115">
            <v>425354.11</v>
          </cell>
        </row>
        <row r="116">
          <cell r="U116">
            <v>2767968.06</v>
          </cell>
        </row>
        <row r="118">
          <cell r="U118">
            <v>1101070.03</v>
          </cell>
        </row>
        <row r="119">
          <cell r="U119">
            <v>217295</v>
          </cell>
        </row>
        <row r="120">
          <cell r="U120">
            <v>8931461.4900000002</v>
          </cell>
        </row>
        <row r="121">
          <cell r="U121">
            <v>98323.01999999999</v>
          </cell>
        </row>
        <row r="122">
          <cell r="U122">
            <v>2943942.0300000003</v>
          </cell>
        </row>
        <row r="123">
          <cell r="U123">
            <v>299162.25000000006</v>
          </cell>
        </row>
        <row r="124">
          <cell r="U124">
            <v>105351.17</v>
          </cell>
        </row>
        <row r="125">
          <cell r="U125">
            <v>287409.95</v>
          </cell>
        </row>
        <row r="128">
          <cell r="U128">
            <v>947428803.75</v>
          </cell>
        </row>
        <row r="129">
          <cell r="U129">
            <v>2569532805.5500002</v>
          </cell>
        </row>
        <row r="131">
          <cell r="U131">
            <v>0</v>
          </cell>
        </row>
        <row r="132">
          <cell r="U132">
            <v>0</v>
          </cell>
        </row>
        <row r="133">
          <cell r="U133">
            <v>0</v>
          </cell>
        </row>
        <row r="134">
          <cell r="U134">
            <v>0</v>
          </cell>
        </row>
        <row r="135">
          <cell r="U135">
            <v>0</v>
          </cell>
        </row>
        <row r="136">
          <cell r="U136">
            <v>0</v>
          </cell>
        </row>
        <row r="137">
          <cell r="U137">
            <v>0</v>
          </cell>
        </row>
        <row r="139">
          <cell r="U139">
            <v>0</v>
          </cell>
        </row>
        <row r="140">
          <cell r="U140">
            <v>0</v>
          </cell>
        </row>
        <row r="142">
          <cell r="U142">
            <v>0</v>
          </cell>
        </row>
        <row r="143">
          <cell r="U143">
            <v>0</v>
          </cell>
        </row>
        <row r="144">
          <cell r="U144">
            <v>0</v>
          </cell>
        </row>
        <row r="145">
          <cell r="U145">
            <v>0</v>
          </cell>
        </row>
        <row r="146">
          <cell r="U146">
            <v>0</v>
          </cell>
        </row>
        <row r="147">
          <cell r="U147">
            <v>0</v>
          </cell>
        </row>
        <row r="150">
          <cell r="U150">
            <v>46209518.160000004</v>
          </cell>
        </row>
        <row r="151">
          <cell r="U151">
            <v>0</v>
          </cell>
        </row>
        <row r="152">
          <cell r="U152">
            <v>61087919.729999989</v>
          </cell>
        </row>
        <row r="153">
          <cell r="U153">
            <v>2279368.2000000002</v>
          </cell>
        </row>
        <row r="154">
          <cell r="U154">
            <v>90659835.770000011</v>
          </cell>
        </row>
        <row r="155">
          <cell r="U155">
            <v>0</v>
          </cell>
        </row>
        <row r="156">
          <cell r="U156">
            <v>318660</v>
          </cell>
        </row>
        <row r="157">
          <cell r="U157">
            <v>218544.26</v>
          </cell>
        </row>
        <row r="159">
          <cell r="U159">
            <v>0</v>
          </cell>
        </row>
        <row r="161">
          <cell r="U161">
            <v>149649751.22999999</v>
          </cell>
        </row>
        <row r="165">
          <cell r="U165">
            <v>0</v>
          </cell>
        </row>
        <row r="167">
          <cell r="U167">
            <v>120658185</v>
          </cell>
        </row>
        <row r="169">
          <cell r="U169">
            <v>0</v>
          </cell>
        </row>
        <row r="170">
          <cell r="U170">
            <v>20739705.030000001</v>
          </cell>
        </row>
        <row r="171">
          <cell r="U171">
            <v>449875.6</v>
          </cell>
        </row>
        <row r="172">
          <cell r="U172">
            <v>40725085.159999996</v>
          </cell>
        </row>
        <row r="173">
          <cell r="U173">
            <v>89562669.239999995</v>
          </cell>
        </row>
        <row r="174">
          <cell r="U174">
            <v>0</v>
          </cell>
        </row>
        <row r="175">
          <cell r="U175">
            <v>982664.95000000007</v>
          </cell>
        </row>
        <row r="176">
          <cell r="U176">
            <v>2742577.0399999996</v>
          </cell>
        </row>
        <row r="178">
          <cell r="U178">
            <v>690120.1</v>
          </cell>
        </row>
        <row r="179">
          <cell r="U179">
            <v>275100</v>
          </cell>
        </row>
        <row r="180">
          <cell r="U180">
            <v>0</v>
          </cell>
        </row>
        <row r="183">
          <cell r="U183">
            <v>0</v>
          </cell>
        </row>
        <row r="184">
          <cell r="U184">
            <v>7100941.459999999</v>
          </cell>
        </row>
        <row r="185">
          <cell r="U185">
            <v>8379311.7299999986</v>
          </cell>
        </row>
        <row r="188">
          <cell r="U188">
            <v>26611822.159999996</v>
          </cell>
        </row>
        <row r="189">
          <cell r="U189">
            <v>549247.80000000005</v>
          </cell>
        </row>
        <row r="190">
          <cell r="U190">
            <v>0</v>
          </cell>
        </row>
        <row r="191">
          <cell r="U191">
            <v>0</v>
          </cell>
        </row>
        <row r="192">
          <cell r="U192">
            <v>5495280.4000000004</v>
          </cell>
        </row>
        <row r="194">
          <cell r="U194">
            <v>236014765.12</v>
          </cell>
        </row>
        <row r="195">
          <cell r="U195">
            <v>153567239.59</v>
          </cell>
        </row>
        <row r="196">
          <cell r="U196">
            <v>128079267.14000002</v>
          </cell>
        </row>
        <row r="197">
          <cell r="U197">
            <v>0</v>
          </cell>
        </row>
        <row r="198">
          <cell r="U198">
            <v>0</v>
          </cell>
        </row>
        <row r="199">
          <cell r="U199">
            <v>0</v>
          </cell>
        </row>
        <row r="200">
          <cell r="U200">
            <v>0</v>
          </cell>
        </row>
        <row r="201">
          <cell r="U201">
            <v>33991199.269999996</v>
          </cell>
        </row>
        <row r="202">
          <cell r="U202">
            <v>48636716.800000004</v>
          </cell>
        </row>
        <row r="203">
          <cell r="U203">
            <v>0</v>
          </cell>
        </row>
        <row r="204">
          <cell r="U204">
            <v>0</v>
          </cell>
        </row>
        <row r="205">
          <cell r="U205">
            <v>33451593.399999995</v>
          </cell>
        </row>
        <row r="206">
          <cell r="U206">
            <v>0</v>
          </cell>
        </row>
        <row r="207">
          <cell r="U207">
            <v>0</v>
          </cell>
        </row>
        <row r="208">
          <cell r="U208">
            <v>23676302.800000001</v>
          </cell>
        </row>
        <row r="209">
          <cell r="U209">
            <v>5087960.5999999996</v>
          </cell>
        </row>
        <row r="210">
          <cell r="U210">
            <v>0</v>
          </cell>
        </row>
        <row r="212">
          <cell r="U212">
            <v>0</v>
          </cell>
        </row>
        <row r="215">
          <cell r="U215">
            <v>668143853.40999997</v>
          </cell>
        </row>
        <row r="216">
          <cell r="U216">
            <v>672425170.18000007</v>
          </cell>
        </row>
        <row r="217">
          <cell r="U217">
            <v>0</v>
          </cell>
        </row>
        <row r="218">
          <cell r="U218">
            <v>185059838.93999997</v>
          </cell>
        </row>
        <row r="219">
          <cell r="U219">
            <v>42393038.359999999</v>
          </cell>
        </row>
        <row r="220">
          <cell r="U220">
            <v>2000000</v>
          </cell>
        </row>
        <row r="221">
          <cell r="U221">
            <v>0</v>
          </cell>
        </row>
        <row r="222">
          <cell r="U222">
            <v>0</v>
          </cell>
        </row>
        <row r="223">
          <cell r="U223">
            <v>0</v>
          </cell>
        </row>
        <row r="225">
          <cell r="U225">
            <v>417500</v>
          </cell>
        </row>
        <row r="226">
          <cell r="U226">
            <v>0</v>
          </cell>
        </row>
        <row r="230">
          <cell r="U230">
            <v>0</v>
          </cell>
        </row>
        <row r="232">
          <cell r="U232">
            <v>0</v>
          </cell>
        </row>
        <row r="234">
          <cell r="U234">
            <v>0</v>
          </cell>
        </row>
        <row r="235">
          <cell r="U235">
            <v>760037646.60000002</v>
          </cell>
        </row>
        <row r="236">
          <cell r="U236">
            <v>190743000</v>
          </cell>
        </row>
        <row r="237">
          <cell r="U237">
            <v>2728135237.3700004</v>
          </cell>
        </row>
        <row r="238">
          <cell r="U238">
            <v>3276747346.8600001</v>
          </cell>
        </row>
        <row r="241">
          <cell r="U241">
            <v>1106053193.0699999</v>
          </cell>
        </row>
        <row r="242">
          <cell r="U242">
            <v>24303000</v>
          </cell>
        </row>
        <row r="243">
          <cell r="U243">
            <v>0</v>
          </cell>
        </row>
        <row r="244">
          <cell r="U244">
            <v>386969000</v>
          </cell>
        </row>
        <row r="245">
          <cell r="U245">
            <v>278654000</v>
          </cell>
        </row>
        <row r="247">
          <cell r="U247">
            <v>9445392504.3400002</v>
          </cell>
        </row>
        <row r="248">
          <cell r="U248">
            <v>6063616642.4200001</v>
          </cell>
        </row>
        <row r="249">
          <cell r="U249">
            <v>6496559838.6499996</v>
          </cell>
        </row>
        <row r="250">
          <cell r="U250">
            <v>2445497986.3400002</v>
          </cell>
        </row>
        <row r="251">
          <cell r="U251">
            <v>0</v>
          </cell>
        </row>
        <row r="252">
          <cell r="U252">
            <v>209075000</v>
          </cell>
        </row>
        <row r="253">
          <cell r="U253">
            <v>0</v>
          </cell>
        </row>
        <row r="254">
          <cell r="U254">
            <v>1485336250.5300002</v>
          </cell>
        </row>
        <row r="255">
          <cell r="U255">
            <v>2117730767.0799999</v>
          </cell>
        </row>
        <row r="256">
          <cell r="U256">
            <v>0</v>
          </cell>
        </row>
        <row r="257">
          <cell r="U257">
            <v>0</v>
          </cell>
        </row>
        <row r="258">
          <cell r="U258">
            <v>1494359000</v>
          </cell>
        </row>
        <row r="259">
          <cell r="U259">
            <v>0</v>
          </cell>
        </row>
        <row r="260">
          <cell r="U260">
            <v>0</v>
          </cell>
        </row>
        <row r="261">
          <cell r="U261">
            <v>1000598000</v>
          </cell>
        </row>
        <row r="262">
          <cell r="U262">
            <v>246789474.15000001</v>
          </cell>
        </row>
        <row r="263">
          <cell r="U263">
            <v>0</v>
          </cell>
        </row>
        <row r="266">
          <cell r="U266">
            <v>32464912305.360001</v>
          </cell>
        </row>
        <row r="267">
          <cell r="U267">
            <v>32147929006.680004</v>
          </cell>
        </row>
        <row r="268">
          <cell r="U268">
            <v>0</v>
          </cell>
        </row>
        <row r="269">
          <cell r="U269">
            <v>8364590256.8000002</v>
          </cell>
        </row>
        <row r="270">
          <cell r="U270">
            <v>1368568876.24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6">
          <cell r="U276">
            <v>0</v>
          </cell>
        </row>
        <row r="277">
          <cell r="U277">
            <v>0</v>
          </cell>
        </row>
      </sheetData>
      <sheetData sheetId="7">
        <row r="3">
          <cell r="A3" t="str">
            <v>DEL 01 DE ENERO AL 30 DE NOVIEMBRE 2020</v>
          </cell>
        </row>
        <row r="9">
          <cell r="D9">
            <v>-1587539.4299999997</v>
          </cell>
          <cell r="F9">
            <v>57798454.439999998</v>
          </cell>
          <cell r="H9">
            <v>0</v>
          </cell>
          <cell r="L9">
            <v>116167601.27</v>
          </cell>
          <cell r="M9">
            <v>509785098.18000007</v>
          </cell>
        </row>
        <row r="10">
          <cell r="D10">
            <v>31266052.02</v>
          </cell>
          <cell r="F10">
            <v>2544124.7599999998</v>
          </cell>
          <cell r="H10">
            <v>0</v>
          </cell>
          <cell r="L10">
            <v>5088249.5199999996</v>
          </cell>
          <cell r="M10">
            <v>16452006.789999999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454054.3</v>
          </cell>
          <cell r="H13">
            <v>0</v>
          </cell>
          <cell r="L13">
            <v>467761.8</v>
          </cell>
          <cell r="M13">
            <v>3992061.18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11738440</v>
          </cell>
          <cell r="H16">
            <v>11738440</v>
          </cell>
          <cell r="L16">
            <v>23476880</v>
          </cell>
          <cell r="M16">
            <v>79444085</v>
          </cell>
        </row>
        <row r="18">
          <cell r="D18">
            <v>0</v>
          </cell>
          <cell r="F18">
            <v>33815071.189999998</v>
          </cell>
          <cell r="H18">
            <v>0</v>
          </cell>
          <cell r="L18">
            <v>60566310.089999996</v>
          </cell>
          <cell r="M18">
            <v>237573018.22</v>
          </cell>
        </row>
        <row r="19">
          <cell r="D19">
            <v>100000</v>
          </cell>
          <cell r="F19">
            <v>9268412.1199999992</v>
          </cell>
          <cell r="H19">
            <v>0</v>
          </cell>
          <cell r="L19">
            <v>18822748.960000001</v>
          </cell>
          <cell r="M19">
            <v>81794134.420000002</v>
          </cell>
        </row>
        <row r="20">
          <cell r="D20">
            <v>3676589.83</v>
          </cell>
          <cell r="F20">
            <v>0</v>
          </cell>
          <cell r="H20">
            <v>0</v>
          </cell>
          <cell r="L20">
            <v>0</v>
          </cell>
          <cell r="M20">
            <v>900503.05999999994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90827630.409999996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3748014.7199999997</v>
          </cell>
          <cell r="F24">
            <v>8994011.8599999994</v>
          </cell>
          <cell r="H24">
            <v>53075.519999999997</v>
          </cell>
          <cell r="L24">
            <v>17984538.280000001</v>
          </cell>
          <cell r="M24">
            <v>86466190.050000012</v>
          </cell>
        </row>
        <row r="25">
          <cell r="D25">
            <v>202595.39</v>
          </cell>
          <cell r="F25">
            <v>486163.24</v>
          </cell>
          <cell r="H25">
            <v>2868.9500000000003</v>
          </cell>
          <cell r="L25">
            <v>972138.08</v>
          </cell>
          <cell r="M25">
            <v>4673852.1500000004</v>
          </cell>
        </row>
        <row r="26">
          <cell r="D26">
            <v>607786.17000000004</v>
          </cell>
          <cell r="F26">
            <v>1458488.7999999998</v>
          </cell>
          <cell r="H26">
            <v>8606.8500000000022</v>
          </cell>
          <cell r="L26">
            <v>2916412.4</v>
          </cell>
          <cell r="M26">
            <v>14021548.140000001</v>
          </cell>
        </row>
        <row r="27">
          <cell r="D27">
            <v>2025953.9</v>
          </cell>
          <cell r="F27">
            <v>4861628.2299999995</v>
          </cell>
          <cell r="H27">
            <v>28689.47</v>
          </cell>
          <cell r="L27">
            <v>9721372.4499999993</v>
          </cell>
          <cell r="M27">
            <v>46738483.109999999</v>
          </cell>
        </row>
        <row r="28">
          <cell r="D28">
            <v>202595.39</v>
          </cell>
          <cell r="F28">
            <v>486163.24</v>
          </cell>
          <cell r="H28">
            <v>2868.9500000000003</v>
          </cell>
          <cell r="L28">
            <v>972138.08</v>
          </cell>
          <cell r="M28">
            <v>4673852.1500000004</v>
          </cell>
        </row>
        <row r="30">
          <cell r="D30">
            <v>6805783</v>
          </cell>
          <cell r="F30">
            <v>5104709.6199999992</v>
          </cell>
          <cell r="H30">
            <v>30123.96</v>
          </cell>
          <cell r="L30">
            <v>10207441.029999999</v>
          </cell>
          <cell r="M30">
            <v>48921187.769999996</v>
          </cell>
        </row>
        <row r="31">
          <cell r="D31">
            <v>6740091.7400000002</v>
          </cell>
          <cell r="F31">
            <v>2916977.1</v>
          </cell>
          <cell r="H31">
            <v>8606.8500000000022</v>
          </cell>
          <cell r="L31">
            <v>4374900.7</v>
          </cell>
          <cell r="M31">
            <v>14021548.140000001</v>
          </cell>
        </row>
        <row r="32">
          <cell r="D32">
            <v>1215572.3400000001</v>
          </cell>
          <cell r="F32">
            <v>1458488.7999999998</v>
          </cell>
          <cell r="H32">
            <v>17213.690000000002</v>
          </cell>
          <cell r="L32">
            <v>4374335.5</v>
          </cell>
          <cell r="M32">
            <v>28043091.669999998</v>
          </cell>
        </row>
        <row r="33">
          <cell r="D33">
            <v>492965.30000000005</v>
          </cell>
          <cell r="F33">
            <v>5215090.3099999996</v>
          </cell>
          <cell r="H33">
            <v>0</v>
          </cell>
          <cell r="L33">
            <v>10041965.079999998</v>
          </cell>
          <cell r="M33">
            <v>46918352.090000004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-20376602.960000001</v>
          </cell>
          <cell r="F40">
            <v>5344850.28</v>
          </cell>
          <cell r="H40">
            <v>9420050.6400000006</v>
          </cell>
          <cell r="L40">
            <v>10614958.970000001</v>
          </cell>
          <cell r="M40">
            <v>45535726.390000001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2637600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3857173.4</v>
          </cell>
          <cell r="L50">
            <v>0</v>
          </cell>
          <cell r="M50">
            <v>642826.6</v>
          </cell>
        </row>
        <row r="51">
          <cell r="D51">
            <v>0</v>
          </cell>
          <cell r="F51">
            <v>3563720.01</v>
          </cell>
          <cell r="H51">
            <v>559350.04</v>
          </cell>
          <cell r="L51">
            <v>8293900.0099999998</v>
          </cell>
          <cell r="M51">
            <v>25168354.25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F55">
            <v>0</v>
          </cell>
          <cell r="H55">
            <v>0</v>
          </cell>
          <cell r="L55">
            <v>0</v>
          </cell>
          <cell r="M55">
            <v>0</v>
          </cell>
        </row>
        <row r="56">
          <cell r="D56">
            <v>15072000</v>
          </cell>
          <cell r="F56">
            <v>6374108.4199999999</v>
          </cell>
          <cell r="H56">
            <v>7893496.6299999999</v>
          </cell>
          <cell r="L56">
            <v>7516972.3399999999</v>
          </cell>
          <cell r="M56">
            <v>42639784.290000007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32566000</v>
          </cell>
          <cell r="F59">
            <v>0</v>
          </cell>
          <cell r="H59">
            <v>14315066</v>
          </cell>
          <cell r="L59">
            <v>478555</v>
          </cell>
          <cell r="M59">
            <v>4674903.79</v>
          </cell>
        </row>
        <row r="60">
          <cell r="D60">
            <v>0</v>
          </cell>
          <cell r="F60">
            <v>0</v>
          </cell>
          <cell r="H60">
            <v>0</v>
          </cell>
          <cell r="L60">
            <v>0</v>
          </cell>
          <cell r="M60">
            <v>988750</v>
          </cell>
        </row>
        <row r="62">
          <cell r="D62">
            <v>0</v>
          </cell>
          <cell r="F62">
            <v>0</v>
          </cell>
          <cell r="H62">
            <v>437581.2</v>
          </cell>
          <cell r="L62">
            <v>0</v>
          </cell>
          <cell r="M62">
            <v>7507448.7999999998</v>
          </cell>
        </row>
        <row r="63">
          <cell r="D63">
            <v>0</v>
          </cell>
          <cell r="F63">
            <v>0</v>
          </cell>
          <cell r="H63">
            <v>1895032.6</v>
          </cell>
          <cell r="L63">
            <v>710560.95</v>
          </cell>
          <cell r="M63">
            <v>1657975.55</v>
          </cell>
        </row>
        <row r="64">
          <cell r="D64">
            <v>330000000</v>
          </cell>
          <cell r="F64">
            <v>660337.17999999993</v>
          </cell>
          <cell r="H64">
            <v>1408392.25</v>
          </cell>
          <cell r="L64">
            <v>1318151.2</v>
          </cell>
          <cell r="M64">
            <v>4589293.51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30144000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143328832</v>
          </cell>
          <cell r="F71">
            <v>0</v>
          </cell>
          <cell r="H71">
            <v>41030853.799999997</v>
          </cell>
          <cell r="L71">
            <v>5996470.29</v>
          </cell>
          <cell r="M71">
            <v>19061518.609999999</v>
          </cell>
        </row>
        <row r="73">
          <cell r="D73">
            <v>0</v>
          </cell>
          <cell r="F73">
            <v>0</v>
          </cell>
          <cell r="H73">
            <v>0</v>
          </cell>
          <cell r="L73">
            <v>0</v>
          </cell>
          <cell r="M73">
            <v>11970</v>
          </cell>
        </row>
        <row r="74">
          <cell r="D74">
            <v>0</v>
          </cell>
          <cell r="F74">
            <v>0</v>
          </cell>
          <cell r="H74">
            <v>0</v>
          </cell>
          <cell r="L74">
            <v>0</v>
          </cell>
          <cell r="M74">
            <v>91060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24450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741040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6280000</v>
          </cell>
          <cell r="F89">
            <v>0</v>
          </cell>
          <cell r="H89">
            <v>4312347.34</v>
          </cell>
          <cell r="L89">
            <v>15557898.189999999</v>
          </cell>
          <cell r="M89">
            <v>5893737.0699999994</v>
          </cell>
        </row>
        <row r="90">
          <cell r="D90">
            <v>17714624</v>
          </cell>
          <cell r="F90">
            <v>1263883.53</v>
          </cell>
          <cell r="H90">
            <v>3389605.85</v>
          </cell>
          <cell r="L90">
            <v>2514152.3600000003</v>
          </cell>
          <cell r="M90">
            <v>9792529.3899999987</v>
          </cell>
        </row>
        <row r="91">
          <cell r="D91">
            <v>15646149</v>
          </cell>
          <cell r="F91">
            <v>11484464.91</v>
          </cell>
          <cell r="H91">
            <v>39161054.82</v>
          </cell>
          <cell r="L91">
            <v>18926242.199999999</v>
          </cell>
          <cell r="M91">
            <v>6619744.3000000007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92105.84</v>
          </cell>
          <cell r="H103">
            <v>0</v>
          </cell>
          <cell r="L103">
            <v>92105.84</v>
          </cell>
          <cell r="M103">
            <v>251171.59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138060.13</v>
          </cell>
          <cell r="H106">
            <v>2868600</v>
          </cell>
          <cell r="L106">
            <v>139577.19</v>
          </cell>
          <cell r="M106">
            <v>1594700.45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10336880</v>
          </cell>
          <cell r="F111">
            <v>0</v>
          </cell>
          <cell r="H111">
            <v>290036.06</v>
          </cell>
          <cell r="L111">
            <v>7873963.9400000004</v>
          </cell>
          <cell r="M111">
            <v>211091.04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59189.4</v>
          </cell>
        </row>
        <row r="119">
          <cell r="D119">
            <v>0</v>
          </cell>
          <cell r="F119">
            <v>36233.379999999997</v>
          </cell>
          <cell r="H119">
            <v>0</v>
          </cell>
          <cell r="L119">
            <v>40274.93</v>
          </cell>
          <cell r="M119">
            <v>377251.45999999996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107112.04999999999</v>
          </cell>
          <cell r="H121">
            <v>0</v>
          </cell>
          <cell r="L121">
            <v>141960.52999999997</v>
          </cell>
          <cell r="M121">
            <v>1442119.5499999998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40071.18</v>
          </cell>
        </row>
        <row r="123">
          <cell r="D123">
            <v>0</v>
          </cell>
          <cell r="F123">
            <v>7784.43</v>
          </cell>
          <cell r="H123">
            <v>0</v>
          </cell>
          <cell r="L123">
            <v>14418.43</v>
          </cell>
          <cell r="M123">
            <v>30239.510000000002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105351.17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42168000</v>
          </cell>
          <cell r="F153">
            <v>0</v>
          </cell>
          <cell r="H153">
            <v>24856420.059999999</v>
          </cell>
          <cell r="L153">
            <v>31946493.879999999</v>
          </cell>
          <cell r="M153">
            <v>28458784.939999998</v>
          </cell>
        </row>
        <row r="154">
          <cell r="D154">
            <v>10000000</v>
          </cell>
          <cell r="F154">
            <v>0</v>
          </cell>
          <cell r="H154">
            <v>0</v>
          </cell>
          <cell r="L154">
            <v>0</v>
          </cell>
          <cell r="M154">
            <v>1193404.3</v>
          </cell>
        </row>
        <row r="155">
          <cell r="D155">
            <v>123996602.96000001</v>
          </cell>
          <cell r="F155">
            <v>0</v>
          </cell>
          <cell r="H155">
            <v>6696527.3899999997</v>
          </cell>
          <cell r="L155">
            <v>31736241.539999999</v>
          </cell>
          <cell r="M155">
            <v>58923594.230000004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1000000</v>
          </cell>
          <cell r="F157">
            <v>0</v>
          </cell>
          <cell r="H157">
            <v>0</v>
          </cell>
          <cell r="L157">
            <v>0</v>
          </cell>
          <cell r="M157">
            <v>141250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97930320</v>
          </cell>
          <cell r="F162">
            <v>14455877.51</v>
          </cell>
          <cell r="H162">
            <v>88745175.780000001</v>
          </cell>
          <cell r="L162">
            <v>45370402.259999998</v>
          </cell>
          <cell r="M162">
            <v>104279348.97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2000000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110000</v>
          </cell>
          <cell r="H226">
            <v>0</v>
          </cell>
          <cell r="L226">
            <v>110000</v>
          </cell>
          <cell r="M226">
            <v>307500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8">
        <row r="9">
          <cell r="D9">
            <v>14334584.629999999</v>
          </cell>
          <cell r="F9">
            <v>27751494.16</v>
          </cell>
          <cell r="H9">
            <v>0</v>
          </cell>
          <cell r="L9">
            <v>55128014.07</v>
          </cell>
          <cell r="M9">
            <v>260643909.91000003</v>
          </cell>
        </row>
        <row r="10">
          <cell r="D10">
            <v>19283025.98</v>
          </cell>
          <cell r="F10">
            <v>1272062.3799999999</v>
          </cell>
          <cell r="H10">
            <v>0</v>
          </cell>
          <cell r="L10">
            <v>2544124.7599999998</v>
          </cell>
          <cell r="M10">
            <v>11414503.699999999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L13">
            <v>59481.4</v>
          </cell>
          <cell r="M13">
            <v>427639.43999999994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625000</v>
          </cell>
          <cell r="F18">
            <v>10835899.92</v>
          </cell>
          <cell r="H18">
            <v>0</v>
          </cell>
          <cell r="L18">
            <v>17903041.420000002</v>
          </cell>
          <cell r="M18">
            <v>67781459.590000004</v>
          </cell>
        </row>
        <row r="19">
          <cell r="D19">
            <v>100000</v>
          </cell>
          <cell r="F19">
            <v>944882.14</v>
          </cell>
          <cell r="H19">
            <v>0</v>
          </cell>
          <cell r="L19">
            <v>1889764.28</v>
          </cell>
          <cell r="M19">
            <v>8503939.2599999998</v>
          </cell>
        </row>
        <row r="20">
          <cell r="D20">
            <v>3193997.49166667</v>
          </cell>
          <cell r="F20">
            <v>0</v>
          </cell>
          <cell r="H20">
            <v>0</v>
          </cell>
          <cell r="L20">
            <v>0</v>
          </cell>
          <cell r="M20">
            <v>2587764.56</v>
          </cell>
        </row>
        <row r="21">
          <cell r="D21">
            <v>139944</v>
          </cell>
          <cell r="F21">
            <v>0</v>
          </cell>
          <cell r="H21">
            <v>0</v>
          </cell>
          <cell r="L21">
            <v>0</v>
          </cell>
          <cell r="M21">
            <v>34817365.269999996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3545337.22315</v>
          </cell>
          <cell r="F24">
            <v>3396608.37</v>
          </cell>
          <cell r="H24">
            <v>21238.800000000003</v>
          </cell>
          <cell r="L24">
            <v>6787689.6899999995</v>
          </cell>
          <cell r="M24">
            <v>35841019.650000006</v>
          </cell>
        </row>
        <row r="25">
          <cell r="D25">
            <v>191639.8499</v>
          </cell>
          <cell r="F25">
            <v>182201.44</v>
          </cell>
          <cell r="H25">
            <v>1137.3699999999999</v>
          </cell>
          <cell r="L25">
            <v>362704.81</v>
          </cell>
          <cell r="M25">
            <v>1911520.33</v>
          </cell>
        </row>
        <row r="26">
          <cell r="D26">
            <v>574919.54969999997</v>
          </cell>
          <cell r="F26">
            <v>550801.52</v>
          </cell>
          <cell r="H26">
            <v>3444.13</v>
          </cell>
          <cell r="L26">
            <v>1100706.76</v>
          </cell>
          <cell r="M26">
            <v>5812059.0899999999</v>
          </cell>
        </row>
        <row r="27">
          <cell r="D27">
            <v>1916398.4989999998</v>
          </cell>
          <cell r="F27">
            <v>1836004.62</v>
          </cell>
          <cell r="H27">
            <v>11480.44</v>
          </cell>
          <cell r="L27">
            <v>3669021.6500000004</v>
          </cell>
          <cell r="M27">
            <v>19373525.16</v>
          </cell>
        </row>
        <row r="28">
          <cell r="D28">
            <v>191639.8499</v>
          </cell>
          <cell r="F28">
            <v>183600.75</v>
          </cell>
          <cell r="H28">
            <v>1148.03</v>
          </cell>
          <cell r="L28">
            <v>366902.74</v>
          </cell>
          <cell r="M28">
            <v>1937355.37</v>
          </cell>
        </row>
        <row r="30">
          <cell r="D30">
            <v>3563313.2949839998</v>
          </cell>
          <cell r="F30">
            <v>1927804.83</v>
          </cell>
          <cell r="H30">
            <v>12054.46</v>
          </cell>
          <cell r="L30">
            <v>3852472.69</v>
          </cell>
          <cell r="M30">
            <v>20273765.049999997</v>
          </cell>
        </row>
        <row r="31">
          <cell r="D31">
            <v>2836220.9997</v>
          </cell>
          <cell r="F31">
            <v>1101602.83</v>
          </cell>
          <cell r="H31">
            <v>3444.13</v>
          </cell>
          <cell r="L31">
            <v>1651508.07</v>
          </cell>
          <cell r="M31">
            <v>5812059.0899999999</v>
          </cell>
        </row>
        <row r="32">
          <cell r="D32">
            <v>1149839.0993999999</v>
          </cell>
          <cell r="F32">
            <v>550801.52</v>
          </cell>
          <cell r="H32">
            <v>6888.25</v>
          </cell>
          <cell r="L32">
            <v>1650611.79</v>
          </cell>
          <cell r="M32">
            <v>11624115.75</v>
          </cell>
        </row>
        <row r="33">
          <cell r="D33">
            <v>1112637.5</v>
          </cell>
          <cell r="F33">
            <v>2174871.4900000002</v>
          </cell>
          <cell r="H33">
            <v>0</v>
          </cell>
          <cell r="L33">
            <v>4132052.39</v>
          </cell>
          <cell r="M33">
            <v>19976602.130000003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467950</v>
          </cell>
          <cell r="F55">
            <v>619</v>
          </cell>
          <cell r="H55">
            <v>0</v>
          </cell>
          <cell r="L55">
            <v>1235</v>
          </cell>
          <cell r="M55">
            <v>19172</v>
          </cell>
        </row>
        <row r="56">
          <cell r="D56">
            <v>0</v>
          </cell>
          <cell r="F56">
            <v>0</v>
          </cell>
          <cell r="H56">
            <v>0</v>
          </cell>
          <cell r="L56">
            <v>0</v>
          </cell>
          <cell r="M56">
            <v>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6387430</v>
          </cell>
          <cell r="F59">
            <v>0</v>
          </cell>
          <cell r="H59">
            <v>0</v>
          </cell>
          <cell r="L59">
            <v>0</v>
          </cell>
          <cell r="M59">
            <v>0</v>
          </cell>
        </row>
        <row r="60">
          <cell r="D60">
            <v>10219880</v>
          </cell>
          <cell r="F60">
            <v>0</v>
          </cell>
          <cell r="H60">
            <v>0</v>
          </cell>
          <cell r="L60">
            <v>0</v>
          </cell>
          <cell r="M60">
            <v>4093600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10219880</v>
          </cell>
          <cell r="F64">
            <v>0</v>
          </cell>
          <cell r="H64">
            <v>0</v>
          </cell>
          <cell r="L64">
            <v>0</v>
          </cell>
          <cell r="M64">
            <v>1943600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18848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63870</v>
          </cell>
          <cell r="F73">
            <v>22520</v>
          </cell>
          <cell r="H73">
            <v>0</v>
          </cell>
          <cell r="L73">
            <v>22520</v>
          </cell>
          <cell r="M73">
            <v>77260</v>
          </cell>
        </row>
        <row r="74">
          <cell r="D74">
            <v>1916230</v>
          </cell>
          <cell r="F74">
            <v>540400</v>
          </cell>
          <cell r="H74">
            <v>0</v>
          </cell>
          <cell r="L74">
            <v>540400</v>
          </cell>
          <cell r="M74">
            <v>2418700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8942400</v>
          </cell>
          <cell r="F81">
            <v>0</v>
          </cell>
          <cell r="H81">
            <v>0</v>
          </cell>
          <cell r="L81">
            <v>0</v>
          </cell>
          <cell r="M81">
            <v>8600</v>
          </cell>
        </row>
        <row r="82">
          <cell r="D82">
            <v>8942400</v>
          </cell>
          <cell r="F82">
            <v>0</v>
          </cell>
          <cell r="H82">
            <v>0</v>
          </cell>
          <cell r="L82">
            <v>0</v>
          </cell>
          <cell r="M82">
            <v>41000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0</v>
          </cell>
          <cell r="M103">
            <v>190225.68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49821.2</v>
          </cell>
          <cell r="F119">
            <v>0</v>
          </cell>
          <cell r="H119">
            <v>0</v>
          </cell>
          <cell r="L119">
            <v>0</v>
          </cell>
          <cell r="M119">
            <v>174198.66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83036.2</v>
          </cell>
          <cell r="F121">
            <v>0</v>
          </cell>
          <cell r="H121">
            <v>0</v>
          </cell>
          <cell r="L121">
            <v>0</v>
          </cell>
          <cell r="M121">
            <v>282893.01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0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299845.5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22772454.539999999</v>
          </cell>
          <cell r="F171">
            <v>3034117.8</v>
          </cell>
          <cell r="H171">
            <v>0</v>
          </cell>
          <cell r="L171">
            <v>4897917.1999999993</v>
          </cell>
          <cell r="M171">
            <v>15841787.83</v>
          </cell>
        </row>
        <row r="172">
          <cell r="D172">
            <v>9627724.7800000012</v>
          </cell>
          <cell r="F172">
            <v>0</v>
          </cell>
          <cell r="H172">
            <v>0</v>
          </cell>
          <cell r="L172">
            <v>0</v>
          </cell>
          <cell r="M172">
            <v>449875.6</v>
          </cell>
        </row>
        <row r="173">
          <cell r="D173">
            <v>-8529117.8300000001</v>
          </cell>
          <cell r="F173">
            <v>3170506.91</v>
          </cell>
          <cell r="H173">
            <v>0</v>
          </cell>
          <cell r="L173">
            <v>7046418.8000000007</v>
          </cell>
          <cell r="M173">
            <v>33678666.359999999</v>
          </cell>
        </row>
        <row r="174">
          <cell r="D174">
            <v>68699886.799999997</v>
          </cell>
          <cell r="F174">
            <v>15883209.689999999</v>
          </cell>
          <cell r="H174">
            <v>0</v>
          </cell>
          <cell r="L174">
            <v>25813834.109999999</v>
          </cell>
          <cell r="M174">
            <v>63748835.130000003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7305938.2180243619</v>
          </cell>
          <cell r="F189">
            <v>4424763.5999999996</v>
          </cell>
          <cell r="H189">
            <v>0</v>
          </cell>
          <cell r="L189">
            <v>5133951.5999999996</v>
          </cell>
          <cell r="M189">
            <v>21477870.559999999</v>
          </cell>
        </row>
        <row r="190">
          <cell r="D190">
            <v>856244.50497902685</v>
          </cell>
          <cell r="F190">
            <v>0</v>
          </cell>
          <cell r="H190">
            <v>0</v>
          </cell>
          <cell r="L190">
            <v>142267</v>
          </cell>
          <cell r="M190">
            <v>406980.8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2882391.8243755717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10315337.570445299</v>
          </cell>
          <cell r="F193">
            <v>1962154.6</v>
          </cell>
          <cell r="H193">
            <v>0</v>
          </cell>
          <cell r="L193">
            <v>1962154.6</v>
          </cell>
          <cell r="M193">
            <v>3533125.8</v>
          </cell>
        </row>
        <row r="195">
          <cell r="D195">
            <v>82925560.489769787</v>
          </cell>
          <cell r="F195">
            <v>0</v>
          </cell>
          <cell r="H195">
            <v>0</v>
          </cell>
          <cell r="L195">
            <v>40477910.380000003</v>
          </cell>
          <cell r="M195">
            <v>195536854.73999998</v>
          </cell>
        </row>
        <row r="196">
          <cell r="D196">
            <v>85935779.141091809</v>
          </cell>
          <cell r="F196">
            <v>15631159.960000001</v>
          </cell>
          <cell r="H196">
            <v>0</v>
          </cell>
          <cell r="L196">
            <v>18120414.359999999</v>
          </cell>
          <cell r="M196">
            <v>135446825.22999999</v>
          </cell>
        </row>
        <row r="197">
          <cell r="D197">
            <v>19767367.939872921</v>
          </cell>
          <cell r="F197">
            <v>748173</v>
          </cell>
          <cell r="H197">
            <v>0</v>
          </cell>
          <cell r="L197">
            <v>23169366.32</v>
          </cell>
          <cell r="M197">
            <v>104909900.81999999</v>
          </cell>
        </row>
        <row r="198">
          <cell r="D198">
            <v>62171269.966728717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2344772.4913265947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11134445.824871983</v>
          </cell>
          <cell r="F202">
            <v>5032635.8</v>
          </cell>
          <cell r="H202">
            <v>0</v>
          </cell>
          <cell r="L202">
            <v>5678182.2000000002</v>
          </cell>
          <cell r="M202">
            <v>28313017.07</v>
          </cell>
        </row>
        <row r="203">
          <cell r="D203">
            <v>25049181.99704466</v>
          </cell>
          <cell r="F203">
            <v>0</v>
          </cell>
          <cell r="H203">
            <v>0</v>
          </cell>
          <cell r="L203">
            <v>2230190.6</v>
          </cell>
          <cell r="M203">
            <v>46406526.200000003</v>
          </cell>
        </row>
        <row r="204">
          <cell r="D204">
            <v>-3088496.59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33957985.415482372</v>
          </cell>
          <cell r="F206">
            <v>893039</v>
          </cell>
          <cell r="H206">
            <v>0</v>
          </cell>
          <cell r="L206">
            <v>3815829.2</v>
          </cell>
          <cell r="M206">
            <v>29635764.199999999</v>
          </cell>
        </row>
        <row r="207">
          <cell r="D207">
            <v>906325.37776293349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19319355.941352077</v>
          </cell>
          <cell r="F209">
            <v>1692514</v>
          </cell>
          <cell r="H209">
            <v>0</v>
          </cell>
          <cell r="L209">
            <v>2596062</v>
          </cell>
          <cell r="M209">
            <v>21080240.800000001</v>
          </cell>
        </row>
        <row r="210">
          <cell r="D210">
            <v>18583588.375232648</v>
          </cell>
          <cell r="F210">
            <v>0</v>
          </cell>
          <cell r="H210">
            <v>0</v>
          </cell>
          <cell r="L210">
            <v>582628</v>
          </cell>
          <cell r="M210">
            <v>4505332.5999999996</v>
          </cell>
        </row>
        <row r="211">
          <cell r="D211">
            <v>-2000000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118842779.83210674</v>
          </cell>
          <cell r="F216">
            <v>67912453.140000001</v>
          </cell>
          <cell r="H216">
            <v>0</v>
          </cell>
          <cell r="L216">
            <v>168707714.59</v>
          </cell>
          <cell r="M216">
            <v>499436138.81999999</v>
          </cell>
        </row>
        <row r="217">
          <cell r="D217">
            <v>295245532.67052108</v>
          </cell>
          <cell r="F217">
            <v>57678998.890000001</v>
          </cell>
          <cell r="H217">
            <v>0</v>
          </cell>
          <cell r="L217">
            <v>118001312.13</v>
          </cell>
          <cell r="M217">
            <v>554423858.04999995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43003425.12759763</v>
          </cell>
          <cell r="F219">
            <v>7893404.5899999999</v>
          </cell>
          <cell r="H219">
            <v>0</v>
          </cell>
          <cell r="L219">
            <v>12522482.08</v>
          </cell>
          <cell r="M219">
            <v>172537356.85999998</v>
          </cell>
        </row>
        <row r="220">
          <cell r="D220">
            <v>30676041.888583049</v>
          </cell>
          <cell r="F220">
            <v>28954858.57</v>
          </cell>
          <cell r="H220">
            <v>0</v>
          </cell>
          <cell r="L220">
            <v>28954858.57</v>
          </cell>
          <cell r="M220">
            <v>13438179.789999999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916368440.91148615</v>
          </cell>
          <cell r="F236">
            <v>69014234.379999995</v>
          </cell>
          <cell r="H236">
            <v>0</v>
          </cell>
          <cell r="L236">
            <v>183944234.38</v>
          </cell>
          <cell r="M236">
            <v>576093412.22000003</v>
          </cell>
        </row>
        <row r="237">
          <cell r="D237">
            <v>459223548.82868159</v>
          </cell>
          <cell r="F237">
            <v>37915000</v>
          </cell>
          <cell r="H237">
            <v>0</v>
          </cell>
          <cell r="L237">
            <v>122266000</v>
          </cell>
          <cell r="M237">
            <v>68477000</v>
          </cell>
        </row>
        <row r="238">
          <cell r="D238">
            <v>-509467298.07280838</v>
          </cell>
          <cell r="F238">
            <v>235031414.36000001</v>
          </cell>
          <cell r="H238">
            <v>0</v>
          </cell>
          <cell r="L238">
            <v>276289616.43000001</v>
          </cell>
          <cell r="M238">
            <v>2451845620.9400001</v>
          </cell>
        </row>
        <row r="239">
          <cell r="D239">
            <v>2574516858.3983288</v>
          </cell>
          <cell r="F239">
            <v>302007263.13</v>
          </cell>
          <cell r="H239">
            <v>0</v>
          </cell>
          <cell r="L239">
            <v>648382192.53999996</v>
          </cell>
          <cell r="M239">
            <v>2628365154.3199997</v>
          </cell>
        </row>
        <row r="242">
          <cell r="D242">
            <v>274048280.90121806</v>
          </cell>
          <cell r="F242">
            <v>20602000</v>
          </cell>
          <cell r="H242">
            <v>0</v>
          </cell>
          <cell r="L242">
            <v>195786000</v>
          </cell>
          <cell r="M242">
            <v>910267193.06999993</v>
          </cell>
        </row>
        <row r="243">
          <cell r="D243">
            <v>42812225.248951338</v>
          </cell>
          <cell r="F243">
            <v>0</v>
          </cell>
          <cell r="H243">
            <v>0</v>
          </cell>
          <cell r="L243">
            <v>0</v>
          </cell>
          <cell r="M243">
            <v>24303000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-69676408.781221449</v>
          </cell>
          <cell r="F245">
            <v>26500000</v>
          </cell>
          <cell r="H245">
            <v>0</v>
          </cell>
          <cell r="L245">
            <v>26500000</v>
          </cell>
          <cell r="M245">
            <v>360469000</v>
          </cell>
        </row>
        <row r="246">
          <cell r="D246">
            <v>515766878.52226496</v>
          </cell>
          <cell r="F246">
            <v>35500000</v>
          </cell>
          <cell r="H246">
            <v>0</v>
          </cell>
          <cell r="L246">
            <v>86862000</v>
          </cell>
          <cell r="M246">
            <v>191792000</v>
          </cell>
        </row>
        <row r="248">
          <cell r="D248">
            <v>3748748963.4884896</v>
          </cell>
          <cell r="F248">
            <v>535044659.10000002</v>
          </cell>
          <cell r="H248">
            <v>0</v>
          </cell>
          <cell r="L248">
            <v>1321442982.0700002</v>
          </cell>
          <cell r="M248">
            <v>8123949522.2699995</v>
          </cell>
        </row>
        <row r="249">
          <cell r="D249">
            <v>4357006957.0545902</v>
          </cell>
          <cell r="F249">
            <v>538486187.41999996</v>
          </cell>
          <cell r="H249">
            <v>0</v>
          </cell>
          <cell r="L249">
            <v>873461040.53999996</v>
          </cell>
          <cell r="M249">
            <v>5190155601.8800001</v>
          </cell>
        </row>
        <row r="250">
          <cell r="D250">
            <v>898097763.99364614</v>
          </cell>
          <cell r="F250">
            <v>420562343.39999998</v>
          </cell>
          <cell r="H250">
            <v>0</v>
          </cell>
          <cell r="L250">
            <v>1013788192.5599999</v>
          </cell>
          <cell r="M250">
            <v>5482771646.0900002</v>
          </cell>
        </row>
        <row r="251">
          <cell r="D251">
            <v>747266908.33643579</v>
          </cell>
          <cell r="F251">
            <v>290588000</v>
          </cell>
          <cell r="H251">
            <v>0</v>
          </cell>
          <cell r="L251">
            <v>488387401.25999999</v>
          </cell>
          <cell r="M251">
            <v>1957110585.0799999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29344964.566329747</v>
          </cell>
          <cell r="F253">
            <v>56720000</v>
          </cell>
          <cell r="H253">
            <v>0</v>
          </cell>
          <cell r="L253">
            <v>63520000</v>
          </cell>
          <cell r="M253">
            <v>145555000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532845391.24359918</v>
          </cell>
          <cell r="F255">
            <v>175077000</v>
          </cell>
          <cell r="H255">
            <v>0</v>
          </cell>
          <cell r="L255">
            <v>251247000</v>
          </cell>
          <cell r="M255">
            <v>1234089250.5300002</v>
          </cell>
        </row>
        <row r="256">
          <cell r="D256">
            <v>1206619519.8522329</v>
          </cell>
          <cell r="F256">
            <v>0</v>
          </cell>
          <cell r="H256">
            <v>0</v>
          </cell>
          <cell r="L256">
            <v>98681000</v>
          </cell>
          <cell r="M256">
            <v>2019049767.0799999</v>
          </cell>
        </row>
        <row r="257">
          <cell r="D257">
            <v>-154424829.66999999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1697899270.7741189</v>
          </cell>
          <cell r="F259">
            <v>14200000</v>
          </cell>
          <cell r="H259">
            <v>0</v>
          </cell>
          <cell r="L259">
            <v>53715000</v>
          </cell>
          <cell r="M259">
            <v>1440644000</v>
          </cell>
        </row>
        <row r="260">
          <cell r="D260">
            <v>45316268.888146676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1581827388.7616324</v>
          </cell>
          <cell r="F262">
            <v>95095000</v>
          </cell>
          <cell r="H262">
            <v>0</v>
          </cell>
          <cell r="L262">
            <v>146190000</v>
          </cell>
          <cell r="M262">
            <v>854408000</v>
          </cell>
        </row>
        <row r="263">
          <cell r="D263">
            <v>213279797.06760383</v>
          </cell>
          <cell r="F263">
            <v>0</v>
          </cell>
          <cell r="H263">
            <v>0</v>
          </cell>
          <cell r="L263">
            <v>21658474.149999999</v>
          </cell>
          <cell r="M263">
            <v>225131000</v>
          </cell>
        </row>
        <row r="264">
          <cell r="D264">
            <v>-100000000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5803745076.1053371</v>
          </cell>
          <cell r="F267">
            <v>3267916096.7600002</v>
          </cell>
          <cell r="H267">
            <v>0</v>
          </cell>
          <cell r="L267">
            <v>7109104087.0100002</v>
          </cell>
          <cell r="M267">
            <v>25355808218.349998</v>
          </cell>
        </row>
        <row r="268">
          <cell r="D268">
            <v>14245419767.176054</v>
          </cell>
          <cell r="F268">
            <v>1890534931.8399999</v>
          </cell>
          <cell r="H268">
            <v>0</v>
          </cell>
          <cell r="L268">
            <v>5741930776.3000002</v>
          </cell>
          <cell r="M268">
            <v>26405998230.379997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3510852404.9568043</v>
          </cell>
          <cell r="F270">
            <v>364285154.56</v>
          </cell>
          <cell r="H270">
            <v>0</v>
          </cell>
          <cell r="L270">
            <v>527963814.94</v>
          </cell>
          <cell r="M270">
            <v>7836626441.8600006</v>
          </cell>
        </row>
        <row r="271">
          <cell r="D271">
            <v>774544936.41999996</v>
          </cell>
          <cell r="F271">
            <v>0</v>
          </cell>
          <cell r="H271">
            <v>0</v>
          </cell>
          <cell r="L271">
            <v>39696834.5</v>
          </cell>
          <cell r="M271">
            <v>1328872041.74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-467950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9"/>
      <sheetData sheetId="10">
        <row r="9">
          <cell r="D9">
            <v>300000</v>
          </cell>
          <cell r="F9">
            <v>21554965</v>
          </cell>
          <cell r="H9">
            <v>0</v>
          </cell>
          <cell r="L9">
            <v>43109930.079999998</v>
          </cell>
          <cell r="M9">
            <v>193430782.09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-5000000</v>
          </cell>
          <cell r="F13">
            <v>0</v>
          </cell>
          <cell r="H13">
            <v>0</v>
          </cell>
          <cell r="L13">
            <v>0</v>
          </cell>
          <cell r="M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0</v>
          </cell>
          <cell r="F18">
            <v>11850691.939999999</v>
          </cell>
          <cell r="H18">
            <v>0</v>
          </cell>
          <cell r="L18">
            <v>21303707.920000002</v>
          </cell>
          <cell r="M18">
            <v>85032296.539999992</v>
          </cell>
        </row>
        <row r="19">
          <cell r="D19">
            <v>100000</v>
          </cell>
          <cell r="F19">
            <v>944882.14</v>
          </cell>
          <cell r="H19">
            <v>0</v>
          </cell>
          <cell r="L19">
            <v>1889764.28</v>
          </cell>
          <cell r="M19">
            <v>8503939.2599999998</v>
          </cell>
        </row>
        <row r="20">
          <cell r="D20">
            <v>883333.33</v>
          </cell>
          <cell r="F20">
            <v>0</v>
          </cell>
          <cell r="H20">
            <v>0</v>
          </cell>
          <cell r="L20">
            <v>0</v>
          </cell>
          <cell r="M20">
            <v>0</v>
          </cell>
        </row>
        <row r="21">
          <cell r="D21">
            <v>-1601574.86</v>
          </cell>
          <cell r="F21">
            <v>0</v>
          </cell>
          <cell r="H21">
            <v>0</v>
          </cell>
          <cell r="L21">
            <v>0</v>
          </cell>
          <cell r="M21">
            <v>30947358.52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37000</v>
          </cell>
          <cell r="F24">
            <v>2955640.1</v>
          </cell>
          <cell r="H24">
            <v>18503.55</v>
          </cell>
          <cell r="L24">
            <v>5911257.4399999995</v>
          </cell>
          <cell r="M24">
            <v>29605883.440000001</v>
          </cell>
        </row>
        <row r="25">
          <cell r="D25">
            <v>2000</v>
          </cell>
          <cell r="F25">
            <v>159764.56</v>
          </cell>
          <cell r="H25">
            <v>1000.1899999999999</v>
          </cell>
          <cell r="L25">
            <v>319527.88</v>
          </cell>
          <cell r="M25">
            <v>1600320.15</v>
          </cell>
        </row>
        <row r="26">
          <cell r="D26">
            <v>6000</v>
          </cell>
          <cell r="F26">
            <v>479293.19</v>
          </cell>
          <cell r="H26">
            <v>3000.57</v>
          </cell>
          <cell r="L26">
            <v>958582.66999999993</v>
          </cell>
          <cell r="M26">
            <v>4800956.0199999996</v>
          </cell>
        </row>
        <row r="27">
          <cell r="D27">
            <v>20000</v>
          </cell>
          <cell r="F27">
            <v>1597643.36</v>
          </cell>
          <cell r="H27">
            <v>10001.91</v>
          </cell>
          <cell r="L27">
            <v>3195274.4000000004</v>
          </cell>
          <cell r="M27">
            <v>16003180.870000001</v>
          </cell>
        </row>
        <row r="28">
          <cell r="D28">
            <v>2000</v>
          </cell>
          <cell r="F28">
            <v>159764.56</v>
          </cell>
          <cell r="H28">
            <v>1000.1899999999999</v>
          </cell>
          <cell r="L28">
            <v>319527.88</v>
          </cell>
          <cell r="M28">
            <v>1600320.15</v>
          </cell>
        </row>
        <row r="30">
          <cell r="D30">
            <v>3909430.51</v>
          </cell>
          <cell r="F30">
            <v>1677525.4899999998</v>
          </cell>
          <cell r="H30">
            <v>10502.02</v>
          </cell>
          <cell r="L30">
            <v>3355038.07</v>
          </cell>
          <cell r="M30">
            <v>16745335.500000002</v>
          </cell>
        </row>
        <row r="31">
          <cell r="D31">
            <v>2951986.9</v>
          </cell>
          <cell r="F31">
            <v>958586.09999999986</v>
          </cell>
          <cell r="H31">
            <v>3000.57</v>
          </cell>
          <cell r="L31">
            <v>1437875.5799999998</v>
          </cell>
          <cell r="M31">
            <v>4800956.0199999996</v>
          </cell>
        </row>
        <row r="32">
          <cell r="D32">
            <v>16032.45</v>
          </cell>
          <cell r="F32">
            <v>479293.19</v>
          </cell>
          <cell r="H32">
            <v>6001.1500000000005</v>
          </cell>
          <cell r="L32">
            <v>1437871.89</v>
          </cell>
          <cell r="M32">
            <v>9601909.2799999993</v>
          </cell>
        </row>
        <row r="33">
          <cell r="D33">
            <v>21323.332999999999</v>
          </cell>
          <cell r="F33">
            <v>1830883.94</v>
          </cell>
          <cell r="H33">
            <v>0</v>
          </cell>
          <cell r="L33">
            <v>3533971.7600000002</v>
          </cell>
          <cell r="M33">
            <v>16815094.359999999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1770</v>
          </cell>
        </row>
        <row r="53">
          <cell r="D53">
            <v>0</v>
          </cell>
          <cell r="F53">
            <v>14191</v>
          </cell>
          <cell r="H53">
            <v>184943</v>
          </cell>
          <cell r="L53">
            <v>28244</v>
          </cell>
          <cell r="M53">
            <v>147913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5384000</v>
          </cell>
          <cell r="F55">
            <v>1738597</v>
          </cell>
          <cell r="H55">
            <v>89484</v>
          </cell>
          <cell r="L55">
            <v>3520466</v>
          </cell>
          <cell r="M55">
            <v>16655232.09</v>
          </cell>
        </row>
        <row r="56">
          <cell r="D56">
            <v>0</v>
          </cell>
          <cell r="F56">
            <v>449359.76</v>
          </cell>
          <cell r="H56">
            <v>337870</v>
          </cell>
          <cell r="L56">
            <v>792133.96</v>
          </cell>
          <cell r="M56">
            <v>2289187.9000000004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0</v>
          </cell>
          <cell r="H59">
            <v>293969.5</v>
          </cell>
          <cell r="L59">
            <v>0</v>
          </cell>
          <cell r="M59">
            <v>157239.5</v>
          </cell>
        </row>
        <row r="60">
          <cell r="D60">
            <v>0</v>
          </cell>
          <cell r="F60">
            <v>0</v>
          </cell>
          <cell r="H60">
            <v>0</v>
          </cell>
          <cell r="L60">
            <v>0</v>
          </cell>
          <cell r="M60">
            <v>0</v>
          </cell>
        </row>
        <row r="62">
          <cell r="D62">
            <v>2177225</v>
          </cell>
          <cell r="F62">
            <v>5876000</v>
          </cell>
          <cell r="H62">
            <v>3051000</v>
          </cell>
          <cell r="L62">
            <v>10961000</v>
          </cell>
          <cell r="M62">
            <v>13511975</v>
          </cell>
        </row>
        <row r="63">
          <cell r="D63">
            <v>0</v>
          </cell>
          <cell r="F63">
            <v>0</v>
          </cell>
          <cell r="H63">
            <v>294684.21999999997</v>
          </cell>
          <cell r="L63">
            <v>2482737.13</v>
          </cell>
          <cell r="M63">
            <v>2367468.65</v>
          </cell>
        </row>
        <row r="64">
          <cell r="D64">
            <v>0</v>
          </cell>
          <cell r="F64">
            <v>0</v>
          </cell>
          <cell r="H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0</v>
          </cell>
          <cell r="F73">
            <v>0</v>
          </cell>
          <cell r="H73">
            <v>0</v>
          </cell>
          <cell r="L73">
            <v>0</v>
          </cell>
          <cell r="M73">
            <v>0</v>
          </cell>
        </row>
        <row r="74">
          <cell r="D74">
            <v>0</v>
          </cell>
          <cell r="F74">
            <v>0</v>
          </cell>
          <cell r="H74">
            <v>0</v>
          </cell>
          <cell r="L74">
            <v>0</v>
          </cell>
          <cell r="M74">
            <v>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3065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8915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50850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0</v>
          </cell>
          <cell r="M103">
            <v>520.82000000000005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0</v>
          </cell>
          <cell r="F119">
            <v>8942.24</v>
          </cell>
          <cell r="H119">
            <v>0</v>
          </cell>
          <cell r="L119">
            <v>8942.24</v>
          </cell>
          <cell r="M119">
            <v>78832.75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57072.36</v>
          </cell>
          <cell r="H121">
            <v>0</v>
          </cell>
          <cell r="L121">
            <v>79887.34</v>
          </cell>
          <cell r="M121">
            <v>315369.68999999994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36973.479999999996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15.95</v>
          </cell>
          <cell r="L129">
            <v>4704250</v>
          </cell>
          <cell r="M129">
            <v>942724553.75</v>
          </cell>
        </row>
        <row r="130">
          <cell r="D130">
            <v>0</v>
          </cell>
          <cell r="F130">
            <v>193548000</v>
          </cell>
          <cell r="H130">
            <v>0</v>
          </cell>
          <cell r="L130">
            <v>193548000</v>
          </cell>
          <cell r="M130">
            <v>2375984805.5500002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0</v>
          </cell>
          <cell r="H154">
            <v>146900</v>
          </cell>
          <cell r="L154">
            <v>0</v>
          </cell>
          <cell r="M154">
            <v>686169.9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660000</v>
          </cell>
          <cell r="F168">
            <v>0</v>
          </cell>
          <cell r="H168">
            <v>0</v>
          </cell>
          <cell r="L168">
            <v>0</v>
          </cell>
          <cell r="M168">
            <v>120658185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982664.95000000007</v>
          </cell>
        </row>
        <row r="177">
          <cell r="D177">
            <v>0</v>
          </cell>
          <cell r="F177">
            <v>426975.23</v>
          </cell>
          <cell r="H177">
            <v>0</v>
          </cell>
          <cell r="L177">
            <v>853950.46</v>
          </cell>
          <cell r="M177">
            <v>1888626.58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-5384000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1">
        <row r="9">
          <cell r="D9">
            <v>0</v>
          </cell>
          <cell r="F9">
            <v>12990563.310000001</v>
          </cell>
          <cell r="H9">
            <v>0</v>
          </cell>
          <cell r="L9">
            <v>26159298.050000001</v>
          </cell>
          <cell r="M9">
            <v>115632241.46000001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1612512.62</v>
          </cell>
          <cell r="H11">
            <v>0</v>
          </cell>
          <cell r="L11">
            <v>2884575</v>
          </cell>
          <cell r="M11">
            <v>12634060.18</v>
          </cell>
        </row>
        <row r="13">
          <cell r="D13">
            <v>0</v>
          </cell>
          <cell r="F13">
            <v>0</v>
          </cell>
          <cell r="H13">
            <v>0</v>
          </cell>
          <cell r="L13">
            <v>0</v>
          </cell>
          <cell r="M13">
            <v>205623.16999999998</v>
          </cell>
        </row>
        <row r="14">
          <cell r="D14">
            <v>-1261999.1299999999</v>
          </cell>
          <cell r="F14">
            <v>0</v>
          </cell>
          <cell r="H14">
            <v>0</v>
          </cell>
          <cell r="L14">
            <v>0</v>
          </cell>
          <cell r="M14">
            <v>73231.53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0</v>
          </cell>
          <cell r="F18">
            <v>7096768.2699999996</v>
          </cell>
          <cell r="H18">
            <v>0</v>
          </cell>
          <cell r="L18">
            <v>12757331.210000001</v>
          </cell>
          <cell r="M18">
            <v>52320251.570000008</v>
          </cell>
        </row>
        <row r="19">
          <cell r="D19">
            <v>0</v>
          </cell>
          <cell r="F19">
            <v>1736463.68</v>
          </cell>
          <cell r="H19">
            <v>0</v>
          </cell>
          <cell r="L19">
            <v>3472927.36</v>
          </cell>
          <cell r="M19">
            <v>15628173.209999997</v>
          </cell>
        </row>
        <row r="20">
          <cell r="D20">
            <v>0</v>
          </cell>
          <cell r="F20">
            <v>0</v>
          </cell>
          <cell r="H20">
            <v>0</v>
          </cell>
          <cell r="L20">
            <v>0</v>
          </cell>
          <cell r="M20">
            <v>1139036.48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24951598.980000004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0</v>
          </cell>
          <cell r="F24">
            <v>2019998.86</v>
          </cell>
          <cell r="H24">
            <v>42482.16</v>
          </cell>
          <cell r="L24">
            <v>4022037.91</v>
          </cell>
          <cell r="M24">
            <v>20624289.350000001</v>
          </cell>
        </row>
        <row r="25">
          <cell r="D25">
            <v>0</v>
          </cell>
          <cell r="F25">
            <v>110588.57</v>
          </cell>
          <cell r="H25">
            <v>2307</v>
          </cell>
          <cell r="L25">
            <v>221605.65000000002</v>
          </cell>
          <cell r="M25">
            <v>1140663.01</v>
          </cell>
        </row>
        <row r="26">
          <cell r="D26">
            <v>0</v>
          </cell>
          <cell r="F26">
            <v>327567.5</v>
          </cell>
          <cell r="H26">
            <v>6889</v>
          </cell>
          <cell r="L26">
            <v>652222.59000000008</v>
          </cell>
          <cell r="M26">
            <v>3344480.6100000003</v>
          </cell>
        </row>
        <row r="27">
          <cell r="D27">
            <v>0</v>
          </cell>
          <cell r="F27">
            <v>1091891.32</v>
          </cell>
          <cell r="H27">
            <v>22963.33</v>
          </cell>
          <cell r="L27">
            <v>2174074.64</v>
          </cell>
          <cell r="M27">
            <v>11148265.16</v>
          </cell>
        </row>
        <row r="28">
          <cell r="D28">
            <v>0</v>
          </cell>
          <cell r="F28">
            <v>109189.26</v>
          </cell>
          <cell r="H28">
            <v>2296.33</v>
          </cell>
          <cell r="L28">
            <v>217407.72</v>
          </cell>
          <cell r="M28">
            <v>1114827.98</v>
          </cell>
        </row>
        <row r="30">
          <cell r="D30">
            <v>28190.51</v>
          </cell>
          <cell r="F30">
            <v>1146485.94</v>
          </cell>
          <cell r="H30">
            <v>24111.5</v>
          </cell>
          <cell r="L30">
            <v>2282778.48</v>
          </cell>
          <cell r="M30">
            <v>11663165.039999999</v>
          </cell>
        </row>
        <row r="31">
          <cell r="D31">
            <v>1233808.6200000001</v>
          </cell>
          <cell r="F31">
            <v>655134.86</v>
          </cell>
          <cell r="H31">
            <v>6889</v>
          </cell>
          <cell r="L31">
            <v>979789.95</v>
          </cell>
          <cell r="M31">
            <v>3344480.6100000003</v>
          </cell>
        </row>
        <row r="32">
          <cell r="D32">
            <v>0</v>
          </cell>
          <cell r="F32">
            <v>327567.5</v>
          </cell>
          <cell r="H32">
            <v>13778</v>
          </cell>
          <cell r="L32">
            <v>976877.56</v>
          </cell>
          <cell r="M32">
            <v>6688959.6799999997</v>
          </cell>
        </row>
        <row r="33">
          <cell r="D33">
            <v>0</v>
          </cell>
          <cell r="F33">
            <v>1176801.46</v>
          </cell>
          <cell r="H33">
            <v>0</v>
          </cell>
          <cell r="L33">
            <v>2243123.5300000003</v>
          </cell>
          <cell r="M33">
            <v>11281778.690000001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20000000</v>
          </cell>
          <cell r="F38">
            <v>2565134.4300000002</v>
          </cell>
          <cell r="H38">
            <v>9186555.0500000007</v>
          </cell>
          <cell r="L38">
            <v>5146153.42</v>
          </cell>
          <cell r="M38">
            <v>22739534.09</v>
          </cell>
        </row>
        <row r="39">
          <cell r="D39">
            <v>0</v>
          </cell>
          <cell r="F39">
            <v>1445531.28</v>
          </cell>
          <cell r="H39">
            <v>4309976.33</v>
          </cell>
          <cell r="L39">
            <v>2873749.56</v>
          </cell>
          <cell r="M39">
            <v>10622298.719999999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12500000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118180</v>
          </cell>
          <cell r="H44">
            <v>1032219</v>
          </cell>
          <cell r="L44">
            <v>232179</v>
          </cell>
          <cell r="M44">
            <v>1510815</v>
          </cell>
        </row>
        <row r="45">
          <cell r="D45">
            <v>0</v>
          </cell>
          <cell r="F45">
            <v>2355340</v>
          </cell>
          <cell r="H45">
            <v>11635896</v>
          </cell>
          <cell r="L45">
            <v>4846465</v>
          </cell>
          <cell r="M45">
            <v>25517640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29820.350000000002</v>
          </cell>
        </row>
        <row r="47">
          <cell r="D47">
            <v>6393000</v>
          </cell>
          <cell r="F47">
            <v>3583061.87</v>
          </cell>
          <cell r="H47">
            <v>34338231.18</v>
          </cell>
          <cell r="L47">
            <v>7261253</v>
          </cell>
          <cell r="M47">
            <v>29343101.5</v>
          </cell>
        </row>
        <row r="48">
          <cell r="D48">
            <v>0</v>
          </cell>
          <cell r="F48">
            <v>208570</v>
          </cell>
          <cell r="H48">
            <v>0</v>
          </cell>
          <cell r="L48">
            <v>792380</v>
          </cell>
          <cell r="M48">
            <v>5329842.63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70035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150000</v>
          </cell>
          <cell r="F55">
            <v>6893</v>
          </cell>
          <cell r="H55">
            <v>41217.93</v>
          </cell>
          <cell r="L55">
            <v>13786</v>
          </cell>
          <cell r="M55">
            <v>26651.77</v>
          </cell>
        </row>
        <row r="56">
          <cell r="D56">
            <v>0</v>
          </cell>
          <cell r="F56">
            <v>19808</v>
          </cell>
          <cell r="H56">
            <v>0</v>
          </cell>
          <cell r="L56">
            <v>137666</v>
          </cell>
          <cell r="M56">
            <v>321460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0</v>
          </cell>
          <cell r="H59">
            <v>1069167.18</v>
          </cell>
          <cell r="L59">
            <v>68365</v>
          </cell>
          <cell r="M59">
            <v>6464739.7400000002</v>
          </cell>
        </row>
        <row r="60">
          <cell r="D60">
            <v>50000000</v>
          </cell>
          <cell r="F60">
            <v>0</v>
          </cell>
          <cell r="H60">
            <v>304842.05</v>
          </cell>
          <cell r="L60">
            <v>0</v>
          </cell>
          <cell r="M60">
            <v>1197006.1200000001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67000000</v>
          </cell>
          <cell r="F64">
            <v>3615150.24</v>
          </cell>
          <cell r="H64">
            <v>34425008.170000002</v>
          </cell>
          <cell r="L64">
            <v>3615150.24</v>
          </cell>
          <cell r="M64">
            <v>4302420.76</v>
          </cell>
        </row>
        <row r="65">
          <cell r="D65">
            <v>33000000</v>
          </cell>
          <cell r="F65">
            <v>0</v>
          </cell>
          <cell r="H65">
            <v>24864022.800000001</v>
          </cell>
          <cell r="L65">
            <v>0</v>
          </cell>
          <cell r="M65">
            <v>1412500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2160272.08</v>
          </cell>
          <cell r="H68">
            <v>3456435.29</v>
          </cell>
          <cell r="L68">
            <v>4320544.16</v>
          </cell>
          <cell r="M68">
            <v>19442448.700000003</v>
          </cell>
        </row>
        <row r="69">
          <cell r="D69">
            <v>0</v>
          </cell>
          <cell r="F69">
            <v>6276638.0300000003</v>
          </cell>
          <cell r="H69">
            <v>10764711.91</v>
          </cell>
          <cell r="L69">
            <v>12553276.07</v>
          </cell>
          <cell r="M69">
            <v>55767651.200000003</v>
          </cell>
        </row>
        <row r="70">
          <cell r="D70">
            <v>0</v>
          </cell>
          <cell r="F70">
            <v>698950.2</v>
          </cell>
          <cell r="H70">
            <v>2230902.5</v>
          </cell>
          <cell r="L70">
            <v>1525545.2</v>
          </cell>
          <cell r="M70">
            <v>1620031.22</v>
          </cell>
        </row>
        <row r="71">
          <cell r="D71">
            <v>7000000</v>
          </cell>
          <cell r="F71">
            <v>200853.88</v>
          </cell>
          <cell r="H71">
            <v>377943.68</v>
          </cell>
          <cell r="L71">
            <v>399662.92000000004</v>
          </cell>
          <cell r="M71">
            <v>2507470.08</v>
          </cell>
        </row>
        <row r="73">
          <cell r="D73">
            <v>650000</v>
          </cell>
          <cell r="F73">
            <v>5030</v>
          </cell>
          <cell r="H73">
            <v>564020</v>
          </cell>
          <cell r="L73">
            <v>5030</v>
          </cell>
          <cell r="M73">
            <v>150610</v>
          </cell>
        </row>
        <row r="74">
          <cell r="D74">
            <v>0</v>
          </cell>
          <cell r="F74">
            <v>60900</v>
          </cell>
          <cell r="H74">
            <v>0</v>
          </cell>
          <cell r="L74">
            <v>61800</v>
          </cell>
          <cell r="M74">
            <v>223010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1000000</v>
          </cell>
          <cell r="F78">
            <v>0</v>
          </cell>
          <cell r="H78">
            <v>1125000</v>
          </cell>
          <cell r="L78">
            <v>91968</v>
          </cell>
          <cell r="M78">
            <v>8197308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43000000</v>
          </cell>
          <cell r="F81">
            <v>1519800</v>
          </cell>
          <cell r="H81">
            <v>25300264.829999998</v>
          </cell>
          <cell r="L81">
            <v>2038049.98</v>
          </cell>
          <cell r="M81">
            <v>16667375.459999999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17024423.100000001</v>
          </cell>
          <cell r="H85">
            <v>2048333.5</v>
          </cell>
          <cell r="L85">
            <v>19187848.100000001</v>
          </cell>
          <cell r="M85">
            <v>5297430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151501.81</v>
          </cell>
          <cell r="H87">
            <v>422264.5</v>
          </cell>
          <cell r="L87">
            <v>475530.05</v>
          </cell>
          <cell r="M87">
            <v>1150655.05</v>
          </cell>
        </row>
        <row r="88">
          <cell r="D88">
            <v>0</v>
          </cell>
          <cell r="F88">
            <v>47048.7</v>
          </cell>
          <cell r="H88">
            <v>1229434.3500000001</v>
          </cell>
          <cell r="L88">
            <v>138739.91</v>
          </cell>
          <cell r="M88">
            <v>393519.70000000007</v>
          </cell>
        </row>
        <row r="89">
          <cell r="D89">
            <v>0</v>
          </cell>
          <cell r="F89">
            <v>33900</v>
          </cell>
          <cell r="H89">
            <v>0</v>
          </cell>
          <cell r="L89">
            <v>33900</v>
          </cell>
          <cell r="M89">
            <v>0</v>
          </cell>
        </row>
        <row r="90">
          <cell r="D90">
            <v>2000000</v>
          </cell>
          <cell r="F90">
            <v>12000</v>
          </cell>
          <cell r="H90">
            <v>0</v>
          </cell>
          <cell r="L90">
            <v>12000</v>
          </cell>
          <cell r="M90">
            <v>1901300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33900</v>
          </cell>
          <cell r="H92">
            <v>0</v>
          </cell>
          <cell r="L92">
            <v>174390</v>
          </cell>
          <cell r="M92">
            <v>0</v>
          </cell>
        </row>
        <row r="94">
          <cell r="D94">
            <v>8200000</v>
          </cell>
          <cell r="F94">
            <v>0</v>
          </cell>
          <cell r="H94">
            <v>0</v>
          </cell>
          <cell r="L94">
            <v>0</v>
          </cell>
          <cell r="M94">
            <v>7613336.2199999997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5000000</v>
          </cell>
          <cell r="F97">
            <v>0</v>
          </cell>
          <cell r="H97">
            <v>0</v>
          </cell>
          <cell r="L97">
            <v>35693</v>
          </cell>
          <cell r="M97">
            <v>2993173.9199999995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278453.07</v>
          </cell>
          <cell r="H101">
            <v>472461</v>
          </cell>
          <cell r="L101">
            <v>713798.87</v>
          </cell>
          <cell r="M101">
            <v>2336798.6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13356.6</v>
          </cell>
        </row>
        <row r="103">
          <cell r="D103">
            <v>0</v>
          </cell>
          <cell r="F103">
            <v>9400</v>
          </cell>
          <cell r="H103">
            <v>0</v>
          </cell>
          <cell r="L103">
            <v>24735</v>
          </cell>
          <cell r="M103">
            <v>247873.01</v>
          </cell>
        </row>
        <row r="104">
          <cell r="D104">
            <v>0</v>
          </cell>
          <cell r="F104">
            <v>14917.08</v>
          </cell>
          <cell r="H104">
            <v>0</v>
          </cell>
          <cell r="L104">
            <v>14917.08</v>
          </cell>
          <cell r="M104">
            <v>44178.07</v>
          </cell>
        </row>
        <row r="106">
          <cell r="D106">
            <v>0</v>
          </cell>
          <cell r="F106">
            <v>0</v>
          </cell>
          <cell r="H106">
            <v>2896904.92</v>
          </cell>
          <cell r="L106">
            <v>49880.15</v>
          </cell>
          <cell r="M106">
            <v>1313314.93</v>
          </cell>
        </row>
        <row r="108">
          <cell r="D108">
            <v>0</v>
          </cell>
          <cell r="F108">
            <v>48551.28</v>
          </cell>
          <cell r="H108">
            <v>0</v>
          </cell>
          <cell r="L108">
            <v>57690.8</v>
          </cell>
          <cell r="M108">
            <v>510238.7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22770.54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26580</v>
          </cell>
        </row>
        <row r="111">
          <cell r="D111">
            <v>0</v>
          </cell>
          <cell r="F111">
            <v>209193.36</v>
          </cell>
          <cell r="H111">
            <v>361856.66</v>
          </cell>
          <cell r="L111">
            <v>272108.36</v>
          </cell>
          <cell r="M111">
            <v>991486.73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152090.46</v>
          </cell>
        </row>
        <row r="113">
          <cell r="D113">
            <v>0</v>
          </cell>
          <cell r="F113">
            <v>72782.73</v>
          </cell>
          <cell r="H113">
            <v>0</v>
          </cell>
          <cell r="L113">
            <v>97463.92</v>
          </cell>
          <cell r="M113">
            <v>243038.05</v>
          </cell>
        </row>
        <row r="114">
          <cell r="D114">
            <v>0</v>
          </cell>
          <cell r="F114">
            <v>160490.04</v>
          </cell>
          <cell r="H114">
            <v>0</v>
          </cell>
          <cell r="L114">
            <v>163325.04</v>
          </cell>
          <cell r="M114">
            <v>806849.94</v>
          </cell>
        </row>
        <row r="116">
          <cell r="D116">
            <v>0</v>
          </cell>
          <cell r="F116">
            <v>95463.13</v>
          </cell>
          <cell r="H116">
            <v>0</v>
          </cell>
          <cell r="L116">
            <v>136713.13</v>
          </cell>
          <cell r="M116">
            <v>288640.98</v>
          </cell>
        </row>
        <row r="117">
          <cell r="D117">
            <v>0</v>
          </cell>
          <cell r="F117">
            <v>136447.5</v>
          </cell>
          <cell r="H117">
            <v>2123760.46</v>
          </cell>
          <cell r="L117">
            <v>744711.89</v>
          </cell>
          <cell r="M117">
            <v>1964066.77</v>
          </cell>
        </row>
        <row r="119">
          <cell r="D119">
            <v>0</v>
          </cell>
          <cell r="F119">
            <v>117651.17</v>
          </cell>
          <cell r="H119">
            <v>0</v>
          </cell>
          <cell r="L119">
            <v>201381.3</v>
          </cell>
          <cell r="M119">
            <v>211740.1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217295</v>
          </cell>
        </row>
        <row r="121">
          <cell r="D121">
            <v>0</v>
          </cell>
          <cell r="F121">
            <v>580459.03</v>
          </cell>
          <cell r="H121">
            <v>0</v>
          </cell>
          <cell r="L121">
            <v>1295990.8999999999</v>
          </cell>
          <cell r="M121">
            <v>5321920.3000000007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26769.96</v>
          </cell>
          <cell r="M122">
            <v>31481.879999999997</v>
          </cell>
        </row>
        <row r="123">
          <cell r="D123">
            <v>0</v>
          </cell>
          <cell r="F123">
            <v>447387.45</v>
          </cell>
          <cell r="H123">
            <v>0</v>
          </cell>
          <cell r="L123">
            <v>699895.8</v>
          </cell>
          <cell r="M123">
            <v>2162414.81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9900</v>
          </cell>
          <cell r="M124">
            <v>289262.25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4000000</v>
          </cell>
          <cell r="F126">
            <v>0</v>
          </cell>
          <cell r="H126">
            <v>168237</v>
          </cell>
          <cell r="L126">
            <v>0</v>
          </cell>
          <cell r="M126">
            <v>287409.94999999995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46500000</v>
          </cell>
          <cell r="F151">
            <v>0</v>
          </cell>
          <cell r="H151">
            <v>0.01</v>
          </cell>
          <cell r="L151">
            <v>0</v>
          </cell>
          <cell r="M151">
            <v>46209518.160000004</v>
          </cell>
        </row>
        <row r="152">
          <cell r="D152">
            <v>90000000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5000000</v>
          </cell>
          <cell r="F153">
            <v>0</v>
          </cell>
          <cell r="H153">
            <v>0</v>
          </cell>
          <cell r="L153">
            <v>0</v>
          </cell>
          <cell r="M153">
            <v>682640.91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99948.5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3300000</v>
          </cell>
          <cell r="F156">
            <v>0</v>
          </cell>
          <cell r="H156">
            <v>2056720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177410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218544.26</v>
          </cell>
        </row>
        <row r="160">
          <cell r="D160">
            <v>15000000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3500000</v>
          </cell>
          <cell r="F179">
            <v>84864</v>
          </cell>
          <cell r="H179">
            <v>0</v>
          </cell>
          <cell r="L179">
            <v>84864</v>
          </cell>
          <cell r="M179">
            <v>605256.1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275100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7100941.46</v>
          </cell>
        </row>
        <row r="186">
          <cell r="D186">
            <v>0</v>
          </cell>
          <cell r="F186">
            <v>911567.89</v>
          </cell>
          <cell r="H186">
            <v>0</v>
          </cell>
          <cell r="L186">
            <v>1313602.07</v>
          </cell>
          <cell r="M186">
            <v>7065709.6600000001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284917367.6107738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2">
        <row r="9">
          <cell r="D9">
            <v>-199850.72</v>
          </cell>
          <cell r="F9">
            <v>4716769.88</v>
          </cell>
          <cell r="H9">
            <v>0</v>
          </cell>
          <cell r="L9">
            <v>9433539.7599999998</v>
          </cell>
          <cell r="M9">
            <v>42451003.920000002</v>
          </cell>
        </row>
        <row r="10">
          <cell r="D10">
            <v>0</v>
          </cell>
          <cell r="F10">
            <v>0</v>
          </cell>
          <cell r="H10">
            <v>0</v>
          </cell>
          <cell r="L10">
            <v>0</v>
          </cell>
          <cell r="M10">
            <v>0</v>
          </cell>
        </row>
        <row r="11">
          <cell r="D11">
            <v>0</v>
          </cell>
          <cell r="F11">
            <v>0</v>
          </cell>
          <cell r="H11">
            <v>0</v>
          </cell>
          <cell r="L11">
            <v>0</v>
          </cell>
          <cell r="M11">
            <v>0</v>
          </cell>
        </row>
        <row r="13">
          <cell r="D13">
            <v>0</v>
          </cell>
          <cell r="F13">
            <v>0</v>
          </cell>
          <cell r="H13">
            <v>0</v>
          </cell>
          <cell r="L13">
            <v>0</v>
          </cell>
          <cell r="M13">
            <v>0</v>
          </cell>
        </row>
        <row r="14">
          <cell r="D14">
            <v>0</v>
          </cell>
          <cell r="F14">
            <v>0</v>
          </cell>
          <cell r="H14">
            <v>0</v>
          </cell>
          <cell r="L14">
            <v>0</v>
          </cell>
          <cell r="M14">
            <v>0</v>
          </cell>
        </row>
        <row r="15">
          <cell r="D15">
            <v>0</v>
          </cell>
          <cell r="F15">
            <v>0</v>
          </cell>
          <cell r="H15">
            <v>0</v>
          </cell>
          <cell r="L15">
            <v>0</v>
          </cell>
          <cell r="M15">
            <v>0</v>
          </cell>
        </row>
        <row r="16">
          <cell r="D16">
            <v>0</v>
          </cell>
          <cell r="F16">
            <v>0</v>
          </cell>
          <cell r="H16">
            <v>0</v>
          </cell>
          <cell r="L16">
            <v>0</v>
          </cell>
          <cell r="M16">
            <v>0</v>
          </cell>
        </row>
        <row r="18">
          <cell r="D18">
            <v>0</v>
          </cell>
          <cell r="F18">
            <v>2364635.41</v>
          </cell>
          <cell r="H18">
            <v>0</v>
          </cell>
          <cell r="L18">
            <v>4139311.39</v>
          </cell>
          <cell r="M18">
            <v>15972083.819999998</v>
          </cell>
        </row>
        <row r="19">
          <cell r="D19">
            <v>0</v>
          </cell>
          <cell r="F19">
            <v>0</v>
          </cell>
          <cell r="H19">
            <v>0</v>
          </cell>
          <cell r="L19">
            <v>0</v>
          </cell>
          <cell r="M19">
            <v>0</v>
          </cell>
        </row>
        <row r="20">
          <cell r="D20">
            <v>0</v>
          </cell>
          <cell r="F20">
            <v>0</v>
          </cell>
          <cell r="H20">
            <v>0</v>
          </cell>
          <cell r="L20">
            <v>0</v>
          </cell>
          <cell r="M20">
            <v>0</v>
          </cell>
        </row>
        <row r="21">
          <cell r="D21">
            <v>0</v>
          </cell>
          <cell r="F21">
            <v>0</v>
          </cell>
          <cell r="H21">
            <v>0</v>
          </cell>
          <cell r="L21">
            <v>0</v>
          </cell>
          <cell r="M21">
            <v>6140599.2800000003</v>
          </cell>
        </row>
        <row r="22">
          <cell r="D22">
            <v>0</v>
          </cell>
          <cell r="F22">
            <v>0</v>
          </cell>
          <cell r="L22">
            <v>0</v>
          </cell>
          <cell r="M22">
            <v>0</v>
          </cell>
        </row>
        <row r="24">
          <cell r="D24">
            <v>0</v>
          </cell>
          <cell r="F24">
            <v>600458.78</v>
          </cell>
          <cell r="H24">
            <v>3791.83</v>
          </cell>
          <cell r="L24">
            <v>1200917.56</v>
          </cell>
          <cell r="M24">
            <v>6031207.1100000003</v>
          </cell>
        </row>
        <row r="25">
          <cell r="D25">
            <v>0</v>
          </cell>
          <cell r="F25">
            <v>32457.26</v>
          </cell>
          <cell r="H25">
            <v>204.96</v>
          </cell>
          <cell r="L25">
            <v>64914.52</v>
          </cell>
          <cell r="M25">
            <v>326011.52000000002</v>
          </cell>
        </row>
        <row r="26">
          <cell r="D26">
            <v>0</v>
          </cell>
          <cell r="F26">
            <v>97371.72</v>
          </cell>
          <cell r="H26">
            <v>614.89</v>
          </cell>
          <cell r="L26">
            <v>194743.44</v>
          </cell>
          <cell r="M26">
            <v>978033.88</v>
          </cell>
        </row>
        <row r="27">
          <cell r="D27">
            <v>0</v>
          </cell>
          <cell r="F27">
            <v>324572.32</v>
          </cell>
          <cell r="H27">
            <v>2049.64</v>
          </cell>
          <cell r="L27">
            <v>649144.64</v>
          </cell>
          <cell r="M27">
            <v>3260112</v>
          </cell>
        </row>
        <row r="28">
          <cell r="D28">
            <v>0</v>
          </cell>
          <cell r="F28">
            <v>32457.26</v>
          </cell>
          <cell r="H28">
            <v>204.96</v>
          </cell>
          <cell r="L28">
            <v>64914.52</v>
          </cell>
          <cell r="M28">
            <v>326011.52000000002</v>
          </cell>
        </row>
        <row r="30">
          <cell r="D30">
            <v>0</v>
          </cell>
          <cell r="F30">
            <v>340800.96</v>
          </cell>
          <cell r="H30">
            <v>2152.13</v>
          </cell>
          <cell r="L30">
            <v>681601.92</v>
          </cell>
          <cell r="M30">
            <v>3411432.96</v>
          </cell>
        </row>
        <row r="31">
          <cell r="D31">
            <v>199850.72</v>
          </cell>
          <cell r="F31">
            <v>194743.42</v>
          </cell>
          <cell r="H31">
            <v>614.89</v>
          </cell>
          <cell r="L31">
            <v>292115.14</v>
          </cell>
          <cell r="M31">
            <v>978033.88</v>
          </cell>
        </row>
        <row r="32">
          <cell r="D32">
            <v>0</v>
          </cell>
          <cell r="F32">
            <v>97371.72</v>
          </cell>
          <cell r="H32">
            <v>1229.78</v>
          </cell>
          <cell r="L32">
            <v>292115.14</v>
          </cell>
          <cell r="M32">
            <v>1956067.4800000002</v>
          </cell>
        </row>
        <row r="33">
          <cell r="D33">
            <v>0</v>
          </cell>
          <cell r="F33">
            <v>377438.96</v>
          </cell>
          <cell r="H33">
            <v>0</v>
          </cell>
          <cell r="L33">
            <v>723433.08000000007</v>
          </cell>
          <cell r="M33">
            <v>3457105.82</v>
          </cell>
        </row>
        <row r="35">
          <cell r="D35">
            <v>0</v>
          </cell>
          <cell r="F35">
            <v>0</v>
          </cell>
          <cell r="L35">
            <v>0</v>
          </cell>
          <cell r="M35">
            <v>0</v>
          </cell>
        </row>
        <row r="38">
          <cell r="D38">
            <v>0</v>
          </cell>
          <cell r="F38">
            <v>0</v>
          </cell>
          <cell r="H38">
            <v>0</v>
          </cell>
          <cell r="L38">
            <v>0</v>
          </cell>
          <cell r="M38">
            <v>0</v>
          </cell>
        </row>
        <row r="39">
          <cell r="D39">
            <v>0</v>
          </cell>
          <cell r="F39">
            <v>0</v>
          </cell>
          <cell r="H39">
            <v>0</v>
          </cell>
          <cell r="L39">
            <v>0</v>
          </cell>
          <cell r="M39">
            <v>0</v>
          </cell>
        </row>
        <row r="40">
          <cell r="D40">
            <v>0</v>
          </cell>
          <cell r="F40">
            <v>0</v>
          </cell>
          <cell r="H40">
            <v>0</v>
          </cell>
          <cell r="L40">
            <v>0</v>
          </cell>
          <cell r="M40">
            <v>0</v>
          </cell>
        </row>
        <row r="41">
          <cell r="D41">
            <v>0</v>
          </cell>
          <cell r="F41">
            <v>0</v>
          </cell>
          <cell r="H41">
            <v>0</v>
          </cell>
          <cell r="L41">
            <v>0</v>
          </cell>
          <cell r="M41">
            <v>0</v>
          </cell>
        </row>
        <row r="42">
          <cell r="D42">
            <v>0</v>
          </cell>
          <cell r="F42">
            <v>0</v>
          </cell>
          <cell r="H42">
            <v>0</v>
          </cell>
          <cell r="L42">
            <v>0</v>
          </cell>
          <cell r="M42">
            <v>0</v>
          </cell>
        </row>
        <row r="44">
          <cell r="D44">
            <v>0</v>
          </cell>
          <cell r="F44">
            <v>0</v>
          </cell>
          <cell r="H44">
            <v>0</v>
          </cell>
          <cell r="L44">
            <v>0</v>
          </cell>
          <cell r="M44">
            <v>0</v>
          </cell>
        </row>
        <row r="45">
          <cell r="D45">
            <v>0</v>
          </cell>
          <cell r="F45">
            <v>0</v>
          </cell>
          <cell r="H45">
            <v>0</v>
          </cell>
          <cell r="L45">
            <v>0</v>
          </cell>
          <cell r="M45">
            <v>0</v>
          </cell>
        </row>
        <row r="46">
          <cell r="D46">
            <v>0</v>
          </cell>
          <cell r="F46">
            <v>0</v>
          </cell>
          <cell r="H46">
            <v>0</v>
          </cell>
          <cell r="L46">
            <v>0</v>
          </cell>
          <cell r="M46">
            <v>0</v>
          </cell>
        </row>
        <row r="47">
          <cell r="D47">
            <v>0</v>
          </cell>
          <cell r="F47">
            <v>0</v>
          </cell>
          <cell r="H47">
            <v>0</v>
          </cell>
          <cell r="L47">
            <v>0</v>
          </cell>
          <cell r="M47">
            <v>0</v>
          </cell>
        </row>
        <row r="48">
          <cell r="D48">
            <v>0</v>
          </cell>
          <cell r="F48">
            <v>0</v>
          </cell>
          <cell r="H48">
            <v>0</v>
          </cell>
          <cell r="L48">
            <v>0</v>
          </cell>
          <cell r="M48">
            <v>0</v>
          </cell>
        </row>
        <row r="50">
          <cell r="D50">
            <v>0</v>
          </cell>
          <cell r="F50">
            <v>0</v>
          </cell>
          <cell r="H50">
            <v>0</v>
          </cell>
          <cell r="L50">
            <v>0</v>
          </cell>
          <cell r="M50">
            <v>0</v>
          </cell>
        </row>
        <row r="51">
          <cell r="D51">
            <v>0</v>
          </cell>
          <cell r="F51">
            <v>0</v>
          </cell>
          <cell r="H51">
            <v>0</v>
          </cell>
          <cell r="L51">
            <v>0</v>
          </cell>
          <cell r="M51">
            <v>0</v>
          </cell>
        </row>
        <row r="52">
          <cell r="D52">
            <v>0</v>
          </cell>
          <cell r="F52">
            <v>0</v>
          </cell>
          <cell r="H52">
            <v>0</v>
          </cell>
          <cell r="L52">
            <v>0</v>
          </cell>
          <cell r="M52">
            <v>0</v>
          </cell>
        </row>
        <row r="53">
          <cell r="D53">
            <v>0</v>
          </cell>
          <cell r="F53">
            <v>0</v>
          </cell>
          <cell r="H53">
            <v>0</v>
          </cell>
          <cell r="L53">
            <v>0</v>
          </cell>
          <cell r="M53">
            <v>0</v>
          </cell>
        </row>
        <row r="54">
          <cell r="D54">
            <v>0</v>
          </cell>
          <cell r="F54">
            <v>0</v>
          </cell>
          <cell r="H54">
            <v>0</v>
          </cell>
          <cell r="L54">
            <v>0</v>
          </cell>
          <cell r="M54">
            <v>0</v>
          </cell>
        </row>
        <row r="55">
          <cell r="D55">
            <v>0</v>
          </cell>
          <cell r="F55">
            <v>0</v>
          </cell>
          <cell r="H55">
            <v>0</v>
          </cell>
          <cell r="L55">
            <v>0</v>
          </cell>
          <cell r="M55">
            <v>0</v>
          </cell>
        </row>
        <row r="56">
          <cell r="D56">
            <v>0</v>
          </cell>
          <cell r="F56">
            <v>0</v>
          </cell>
          <cell r="H56">
            <v>0</v>
          </cell>
          <cell r="L56">
            <v>0</v>
          </cell>
          <cell r="M56">
            <v>0</v>
          </cell>
        </row>
        <row r="58">
          <cell r="D58">
            <v>0</v>
          </cell>
          <cell r="F58">
            <v>0</v>
          </cell>
          <cell r="L58">
            <v>0</v>
          </cell>
          <cell r="M58">
            <v>0</v>
          </cell>
        </row>
        <row r="59">
          <cell r="D59">
            <v>0</v>
          </cell>
          <cell r="F59">
            <v>0</v>
          </cell>
          <cell r="H59">
            <v>0</v>
          </cell>
          <cell r="L59">
            <v>0</v>
          </cell>
          <cell r="M59">
            <v>0</v>
          </cell>
        </row>
        <row r="60">
          <cell r="D60">
            <v>0</v>
          </cell>
          <cell r="F60">
            <v>0</v>
          </cell>
          <cell r="H60">
            <v>0</v>
          </cell>
          <cell r="L60">
            <v>0</v>
          </cell>
          <cell r="M60">
            <v>0</v>
          </cell>
        </row>
        <row r="62">
          <cell r="D62">
            <v>0</v>
          </cell>
          <cell r="F62">
            <v>0</v>
          </cell>
          <cell r="H62">
            <v>0</v>
          </cell>
          <cell r="L62">
            <v>0</v>
          </cell>
          <cell r="M62">
            <v>0</v>
          </cell>
        </row>
        <row r="63">
          <cell r="D63">
            <v>0</v>
          </cell>
          <cell r="F63">
            <v>0</v>
          </cell>
          <cell r="H63">
            <v>0</v>
          </cell>
          <cell r="L63">
            <v>0</v>
          </cell>
          <cell r="M63">
            <v>0</v>
          </cell>
        </row>
        <row r="64">
          <cell r="D64">
            <v>0</v>
          </cell>
          <cell r="F64">
            <v>0</v>
          </cell>
          <cell r="H64">
            <v>0</v>
          </cell>
          <cell r="L64">
            <v>0</v>
          </cell>
          <cell r="M64">
            <v>0</v>
          </cell>
        </row>
        <row r="65">
          <cell r="D65">
            <v>0</v>
          </cell>
          <cell r="F65">
            <v>0</v>
          </cell>
          <cell r="H65">
            <v>0</v>
          </cell>
          <cell r="L65">
            <v>0</v>
          </cell>
          <cell r="M65">
            <v>0</v>
          </cell>
        </row>
        <row r="66">
          <cell r="D66">
            <v>0</v>
          </cell>
          <cell r="F66">
            <v>0</v>
          </cell>
          <cell r="H66">
            <v>0</v>
          </cell>
          <cell r="L66">
            <v>0</v>
          </cell>
          <cell r="M66">
            <v>0</v>
          </cell>
        </row>
        <row r="68">
          <cell r="D68">
            <v>0</v>
          </cell>
          <cell r="F68">
            <v>0</v>
          </cell>
          <cell r="H68">
            <v>0</v>
          </cell>
          <cell r="L68">
            <v>0</v>
          </cell>
          <cell r="M68">
            <v>0</v>
          </cell>
        </row>
        <row r="69">
          <cell r="D69">
            <v>0</v>
          </cell>
          <cell r="F69">
            <v>0</v>
          </cell>
          <cell r="H69">
            <v>0</v>
          </cell>
          <cell r="L69">
            <v>0</v>
          </cell>
          <cell r="M69">
            <v>0</v>
          </cell>
        </row>
        <row r="70">
          <cell r="D70">
            <v>0</v>
          </cell>
          <cell r="F70">
            <v>0</v>
          </cell>
          <cell r="H70">
            <v>0</v>
          </cell>
          <cell r="L70">
            <v>0</v>
          </cell>
          <cell r="M70">
            <v>0</v>
          </cell>
        </row>
        <row r="71">
          <cell r="D71">
            <v>0</v>
          </cell>
          <cell r="F71">
            <v>0</v>
          </cell>
          <cell r="H71">
            <v>0</v>
          </cell>
          <cell r="L71">
            <v>0</v>
          </cell>
          <cell r="M71">
            <v>0</v>
          </cell>
        </row>
        <row r="73">
          <cell r="D73">
            <v>0</v>
          </cell>
          <cell r="F73">
            <v>0</v>
          </cell>
          <cell r="H73">
            <v>0</v>
          </cell>
          <cell r="L73">
            <v>0</v>
          </cell>
          <cell r="M73">
            <v>1500</v>
          </cell>
        </row>
        <row r="74">
          <cell r="D74">
            <v>0</v>
          </cell>
          <cell r="F74">
            <v>0</v>
          </cell>
          <cell r="H74">
            <v>0</v>
          </cell>
          <cell r="L74">
            <v>0</v>
          </cell>
          <cell r="M74">
            <v>215750</v>
          </cell>
        </row>
        <row r="75">
          <cell r="D75">
            <v>0</v>
          </cell>
          <cell r="F75">
            <v>0</v>
          </cell>
          <cell r="H75">
            <v>0</v>
          </cell>
          <cell r="L75">
            <v>0</v>
          </cell>
          <cell r="M75">
            <v>0</v>
          </cell>
        </row>
        <row r="76">
          <cell r="D76">
            <v>0</v>
          </cell>
          <cell r="F76">
            <v>0</v>
          </cell>
          <cell r="H76">
            <v>0</v>
          </cell>
          <cell r="L76">
            <v>0</v>
          </cell>
          <cell r="M76">
            <v>0</v>
          </cell>
        </row>
        <row r="78">
          <cell r="D78">
            <v>0</v>
          </cell>
          <cell r="F78">
            <v>0</v>
          </cell>
          <cell r="H78">
            <v>0</v>
          </cell>
          <cell r="L78">
            <v>0</v>
          </cell>
          <cell r="M78">
            <v>0</v>
          </cell>
        </row>
        <row r="79">
          <cell r="D79">
            <v>0</v>
          </cell>
          <cell r="F79">
            <v>0</v>
          </cell>
          <cell r="L79">
            <v>0</v>
          </cell>
          <cell r="M79">
            <v>0</v>
          </cell>
        </row>
        <row r="81">
          <cell r="D81">
            <v>0</v>
          </cell>
          <cell r="F81">
            <v>0</v>
          </cell>
          <cell r="H81">
            <v>0</v>
          </cell>
          <cell r="L81">
            <v>0</v>
          </cell>
          <cell r="M81">
            <v>0</v>
          </cell>
        </row>
        <row r="82">
          <cell r="D82">
            <v>0</v>
          </cell>
          <cell r="F82">
            <v>0</v>
          </cell>
          <cell r="H82">
            <v>0</v>
          </cell>
          <cell r="L82">
            <v>0</v>
          </cell>
          <cell r="M82">
            <v>0</v>
          </cell>
        </row>
        <row r="83">
          <cell r="D83">
            <v>0</v>
          </cell>
          <cell r="F83">
            <v>0</v>
          </cell>
          <cell r="H83">
            <v>0</v>
          </cell>
          <cell r="L83">
            <v>0</v>
          </cell>
          <cell r="M83">
            <v>0</v>
          </cell>
        </row>
        <row r="85">
          <cell r="D85">
            <v>0</v>
          </cell>
          <cell r="F85">
            <v>0</v>
          </cell>
          <cell r="H85">
            <v>0</v>
          </cell>
          <cell r="L85">
            <v>0</v>
          </cell>
          <cell r="M85">
            <v>0</v>
          </cell>
        </row>
        <row r="86">
          <cell r="D86">
            <v>0</v>
          </cell>
          <cell r="F86">
            <v>0</v>
          </cell>
          <cell r="H86">
            <v>0</v>
          </cell>
          <cell r="L86">
            <v>0</v>
          </cell>
          <cell r="M86">
            <v>0</v>
          </cell>
        </row>
        <row r="87">
          <cell r="D87">
            <v>0</v>
          </cell>
          <cell r="F87">
            <v>0</v>
          </cell>
          <cell r="H87">
            <v>0</v>
          </cell>
          <cell r="L87">
            <v>0</v>
          </cell>
          <cell r="M87">
            <v>0</v>
          </cell>
        </row>
        <row r="88">
          <cell r="D88">
            <v>0</v>
          </cell>
          <cell r="F88">
            <v>0</v>
          </cell>
          <cell r="H88">
            <v>0</v>
          </cell>
          <cell r="L88">
            <v>0</v>
          </cell>
          <cell r="M88">
            <v>0</v>
          </cell>
        </row>
        <row r="89">
          <cell r="D89">
            <v>0</v>
          </cell>
          <cell r="F89">
            <v>0</v>
          </cell>
          <cell r="H89">
            <v>0</v>
          </cell>
          <cell r="L89">
            <v>0</v>
          </cell>
          <cell r="M89">
            <v>0</v>
          </cell>
        </row>
        <row r="90">
          <cell r="D90">
            <v>0</v>
          </cell>
          <cell r="F90">
            <v>0</v>
          </cell>
          <cell r="H90">
            <v>0</v>
          </cell>
          <cell r="L90">
            <v>0</v>
          </cell>
          <cell r="M90">
            <v>0</v>
          </cell>
        </row>
        <row r="91">
          <cell r="D91">
            <v>0</v>
          </cell>
          <cell r="F91">
            <v>0</v>
          </cell>
          <cell r="H91">
            <v>0</v>
          </cell>
          <cell r="L91">
            <v>0</v>
          </cell>
          <cell r="M91">
            <v>0</v>
          </cell>
        </row>
        <row r="92">
          <cell r="D92">
            <v>0</v>
          </cell>
          <cell r="F92">
            <v>0</v>
          </cell>
          <cell r="H92">
            <v>0</v>
          </cell>
          <cell r="L92">
            <v>0</v>
          </cell>
          <cell r="M92">
            <v>0</v>
          </cell>
        </row>
        <row r="94">
          <cell r="D94">
            <v>0</v>
          </cell>
          <cell r="F94">
            <v>0</v>
          </cell>
          <cell r="H94">
            <v>0</v>
          </cell>
          <cell r="L94">
            <v>0</v>
          </cell>
          <cell r="M94">
            <v>0</v>
          </cell>
        </row>
        <row r="95">
          <cell r="D95">
            <v>0</v>
          </cell>
          <cell r="F95">
            <v>0</v>
          </cell>
          <cell r="H95">
            <v>0</v>
          </cell>
          <cell r="L95">
            <v>0</v>
          </cell>
          <cell r="M95">
            <v>0</v>
          </cell>
        </row>
        <row r="97">
          <cell r="D97">
            <v>0</v>
          </cell>
          <cell r="F97">
            <v>0</v>
          </cell>
          <cell r="H97">
            <v>0</v>
          </cell>
          <cell r="L97">
            <v>0</v>
          </cell>
          <cell r="M97">
            <v>0</v>
          </cell>
        </row>
        <row r="98">
          <cell r="D98">
            <v>0</v>
          </cell>
          <cell r="F98">
            <v>0</v>
          </cell>
          <cell r="H98">
            <v>0</v>
          </cell>
          <cell r="L98">
            <v>0</v>
          </cell>
          <cell r="M98">
            <v>0</v>
          </cell>
        </row>
        <row r="101">
          <cell r="D101">
            <v>0</v>
          </cell>
          <cell r="F101">
            <v>0</v>
          </cell>
          <cell r="H101">
            <v>0</v>
          </cell>
          <cell r="L101">
            <v>0</v>
          </cell>
          <cell r="M101">
            <v>0</v>
          </cell>
        </row>
        <row r="102">
          <cell r="D102">
            <v>0</v>
          </cell>
          <cell r="F102">
            <v>0</v>
          </cell>
          <cell r="H102">
            <v>0</v>
          </cell>
          <cell r="L102">
            <v>0</v>
          </cell>
          <cell r="M102">
            <v>0</v>
          </cell>
        </row>
        <row r="103">
          <cell r="D103">
            <v>0</v>
          </cell>
          <cell r="F103">
            <v>0</v>
          </cell>
          <cell r="H103">
            <v>0</v>
          </cell>
          <cell r="L103">
            <v>0</v>
          </cell>
          <cell r="M103">
            <v>218269.84999999998</v>
          </cell>
        </row>
        <row r="104">
          <cell r="D104">
            <v>0</v>
          </cell>
          <cell r="F104">
            <v>0</v>
          </cell>
          <cell r="H104">
            <v>0</v>
          </cell>
          <cell r="L104">
            <v>0</v>
          </cell>
          <cell r="M104">
            <v>0</v>
          </cell>
        </row>
        <row r="106">
          <cell r="D106">
            <v>0</v>
          </cell>
          <cell r="F106">
            <v>0</v>
          </cell>
          <cell r="H106">
            <v>0</v>
          </cell>
          <cell r="L106">
            <v>0</v>
          </cell>
          <cell r="M106">
            <v>0</v>
          </cell>
        </row>
        <row r="108">
          <cell r="D108">
            <v>0</v>
          </cell>
          <cell r="F108">
            <v>0</v>
          </cell>
          <cell r="H108">
            <v>0</v>
          </cell>
          <cell r="L108">
            <v>0</v>
          </cell>
          <cell r="M108">
            <v>0</v>
          </cell>
        </row>
        <row r="109">
          <cell r="D109">
            <v>0</v>
          </cell>
          <cell r="F109">
            <v>0</v>
          </cell>
          <cell r="H109">
            <v>0</v>
          </cell>
          <cell r="L109">
            <v>0</v>
          </cell>
          <cell r="M109">
            <v>0</v>
          </cell>
        </row>
        <row r="110">
          <cell r="D110">
            <v>0</v>
          </cell>
          <cell r="F110">
            <v>0</v>
          </cell>
          <cell r="H110">
            <v>0</v>
          </cell>
          <cell r="L110">
            <v>0</v>
          </cell>
          <cell r="M110">
            <v>0</v>
          </cell>
        </row>
        <row r="111">
          <cell r="D111">
            <v>0</v>
          </cell>
          <cell r="F111">
            <v>0</v>
          </cell>
          <cell r="H111">
            <v>0</v>
          </cell>
          <cell r="L111">
            <v>0</v>
          </cell>
          <cell r="M111">
            <v>0</v>
          </cell>
        </row>
        <row r="112">
          <cell r="D112">
            <v>0</v>
          </cell>
          <cell r="F112">
            <v>0</v>
          </cell>
          <cell r="H112">
            <v>0</v>
          </cell>
          <cell r="L112">
            <v>0</v>
          </cell>
          <cell r="M112">
            <v>0</v>
          </cell>
        </row>
        <row r="113">
          <cell r="D113">
            <v>0</v>
          </cell>
          <cell r="F113">
            <v>0</v>
          </cell>
          <cell r="H113">
            <v>0</v>
          </cell>
          <cell r="L113">
            <v>0</v>
          </cell>
          <cell r="M113">
            <v>0</v>
          </cell>
        </row>
        <row r="114">
          <cell r="D114">
            <v>0</v>
          </cell>
          <cell r="F114">
            <v>0</v>
          </cell>
          <cell r="H114">
            <v>0</v>
          </cell>
          <cell r="L114">
            <v>0</v>
          </cell>
          <cell r="M114">
            <v>0</v>
          </cell>
        </row>
        <row r="116">
          <cell r="D116">
            <v>0</v>
          </cell>
          <cell r="F116">
            <v>0</v>
          </cell>
          <cell r="H116">
            <v>0</v>
          </cell>
          <cell r="L116">
            <v>0</v>
          </cell>
          <cell r="M116">
            <v>0</v>
          </cell>
        </row>
        <row r="117">
          <cell r="D117">
            <v>0</v>
          </cell>
          <cell r="F117">
            <v>0</v>
          </cell>
          <cell r="H117">
            <v>0</v>
          </cell>
          <cell r="L117">
            <v>0</v>
          </cell>
          <cell r="M117">
            <v>0</v>
          </cell>
        </row>
        <row r="119">
          <cell r="D119">
            <v>0</v>
          </cell>
          <cell r="F119">
            <v>0</v>
          </cell>
          <cell r="H119">
            <v>0</v>
          </cell>
          <cell r="L119">
            <v>0</v>
          </cell>
          <cell r="M119">
            <v>8448.59</v>
          </cell>
        </row>
        <row r="120">
          <cell r="D120">
            <v>0</v>
          </cell>
          <cell r="F120">
            <v>0</v>
          </cell>
          <cell r="H120">
            <v>0</v>
          </cell>
          <cell r="L120">
            <v>0</v>
          </cell>
          <cell r="M120">
            <v>0</v>
          </cell>
        </row>
        <row r="121">
          <cell r="D121">
            <v>0</v>
          </cell>
          <cell r="F121">
            <v>0</v>
          </cell>
          <cell r="H121">
            <v>0</v>
          </cell>
          <cell r="L121">
            <v>0</v>
          </cell>
          <cell r="M121">
            <v>51320.17</v>
          </cell>
        </row>
        <row r="122">
          <cell r="D122">
            <v>0</v>
          </cell>
          <cell r="F122">
            <v>0</v>
          </cell>
          <cell r="H122">
            <v>0</v>
          </cell>
          <cell r="L122">
            <v>0</v>
          </cell>
          <cell r="M122">
            <v>0</v>
          </cell>
        </row>
        <row r="123">
          <cell r="D123">
            <v>0</v>
          </cell>
          <cell r="F123">
            <v>0</v>
          </cell>
          <cell r="H123">
            <v>0</v>
          </cell>
          <cell r="L123">
            <v>0</v>
          </cell>
          <cell r="M123">
            <v>0</v>
          </cell>
        </row>
        <row r="124">
          <cell r="D124">
            <v>0</v>
          </cell>
          <cell r="F124">
            <v>0</v>
          </cell>
          <cell r="H124">
            <v>0</v>
          </cell>
          <cell r="L124">
            <v>0</v>
          </cell>
          <cell r="M124">
            <v>0</v>
          </cell>
        </row>
        <row r="125">
          <cell r="D125">
            <v>0</v>
          </cell>
          <cell r="F125">
            <v>0</v>
          </cell>
          <cell r="H125">
            <v>0</v>
          </cell>
          <cell r="L125">
            <v>0</v>
          </cell>
          <cell r="M125">
            <v>0</v>
          </cell>
        </row>
        <row r="126">
          <cell r="D126">
            <v>0</v>
          </cell>
          <cell r="F126">
            <v>0</v>
          </cell>
          <cell r="H126">
            <v>0</v>
          </cell>
          <cell r="L126">
            <v>0</v>
          </cell>
          <cell r="M126">
            <v>0</v>
          </cell>
        </row>
        <row r="129">
          <cell r="D129">
            <v>0</v>
          </cell>
          <cell r="F129">
            <v>0</v>
          </cell>
          <cell r="H129">
            <v>0</v>
          </cell>
          <cell r="L129">
            <v>0</v>
          </cell>
          <cell r="M129">
            <v>0</v>
          </cell>
        </row>
        <row r="130">
          <cell r="D130">
            <v>0</v>
          </cell>
          <cell r="F130">
            <v>0</v>
          </cell>
          <cell r="H130">
            <v>0</v>
          </cell>
          <cell r="L130">
            <v>0</v>
          </cell>
          <cell r="M130">
            <v>0</v>
          </cell>
        </row>
        <row r="132">
          <cell r="D132">
            <v>0</v>
          </cell>
          <cell r="F132">
            <v>0</v>
          </cell>
          <cell r="L132">
            <v>0</v>
          </cell>
          <cell r="M132">
            <v>0</v>
          </cell>
        </row>
        <row r="133">
          <cell r="D133">
            <v>0</v>
          </cell>
          <cell r="F133">
            <v>0</v>
          </cell>
          <cell r="L133">
            <v>0</v>
          </cell>
          <cell r="M133">
            <v>0</v>
          </cell>
        </row>
        <row r="134">
          <cell r="D134">
            <v>0</v>
          </cell>
          <cell r="F134">
            <v>0</v>
          </cell>
          <cell r="L134">
            <v>0</v>
          </cell>
          <cell r="M134">
            <v>0</v>
          </cell>
        </row>
        <row r="135">
          <cell r="D135">
            <v>0</v>
          </cell>
          <cell r="F135">
            <v>0</v>
          </cell>
          <cell r="L135">
            <v>0</v>
          </cell>
          <cell r="M135">
            <v>0</v>
          </cell>
        </row>
        <row r="136">
          <cell r="D136">
            <v>0</v>
          </cell>
          <cell r="F136">
            <v>0</v>
          </cell>
          <cell r="L136">
            <v>0</v>
          </cell>
          <cell r="M136">
            <v>0</v>
          </cell>
        </row>
        <row r="137">
          <cell r="D137">
            <v>0</v>
          </cell>
          <cell r="F137">
            <v>0</v>
          </cell>
          <cell r="L137">
            <v>0</v>
          </cell>
          <cell r="M137">
            <v>0</v>
          </cell>
        </row>
        <row r="138">
          <cell r="D138">
            <v>0</v>
          </cell>
          <cell r="F138">
            <v>0</v>
          </cell>
          <cell r="L138">
            <v>0</v>
          </cell>
          <cell r="M138">
            <v>0</v>
          </cell>
        </row>
        <row r="140">
          <cell r="D140">
            <v>0</v>
          </cell>
          <cell r="F140">
            <v>0</v>
          </cell>
          <cell r="L140">
            <v>0</v>
          </cell>
          <cell r="M140">
            <v>0</v>
          </cell>
        </row>
        <row r="141">
          <cell r="D141">
            <v>0</v>
          </cell>
          <cell r="F141">
            <v>0</v>
          </cell>
          <cell r="L141">
            <v>0</v>
          </cell>
          <cell r="M141">
            <v>0</v>
          </cell>
        </row>
        <row r="143">
          <cell r="D143">
            <v>0</v>
          </cell>
          <cell r="F143">
            <v>0</v>
          </cell>
          <cell r="L143">
            <v>0</v>
          </cell>
          <cell r="M143">
            <v>0</v>
          </cell>
        </row>
        <row r="144">
          <cell r="D144">
            <v>0</v>
          </cell>
          <cell r="F144">
            <v>0</v>
          </cell>
          <cell r="L144">
            <v>0</v>
          </cell>
          <cell r="M144">
            <v>0</v>
          </cell>
        </row>
        <row r="145">
          <cell r="D145">
            <v>0</v>
          </cell>
          <cell r="F145">
            <v>0</v>
          </cell>
          <cell r="L145">
            <v>0</v>
          </cell>
          <cell r="M145">
            <v>0</v>
          </cell>
        </row>
        <row r="146">
          <cell r="D146">
            <v>0</v>
          </cell>
          <cell r="F146">
            <v>0</v>
          </cell>
          <cell r="L146">
            <v>0</v>
          </cell>
          <cell r="M146">
            <v>0</v>
          </cell>
        </row>
        <row r="147">
          <cell r="D147">
            <v>0</v>
          </cell>
          <cell r="F147">
            <v>0</v>
          </cell>
          <cell r="L147">
            <v>0</v>
          </cell>
          <cell r="M147">
            <v>0</v>
          </cell>
        </row>
        <row r="148">
          <cell r="D148">
            <v>0</v>
          </cell>
          <cell r="F148">
            <v>0</v>
          </cell>
          <cell r="L148">
            <v>0</v>
          </cell>
          <cell r="M148">
            <v>0</v>
          </cell>
        </row>
        <row r="151">
          <cell r="D151">
            <v>0</v>
          </cell>
          <cell r="F151">
            <v>0</v>
          </cell>
          <cell r="H151">
            <v>0</v>
          </cell>
          <cell r="L151">
            <v>0</v>
          </cell>
          <cell r="M151">
            <v>0</v>
          </cell>
        </row>
        <row r="152">
          <cell r="D152">
            <v>0</v>
          </cell>
          <cell r="F152">
            <v>0</v>
          </cell>
          <cell r="H152">
            <v>0</v>
          </cell>
          <cell r="L152">
            <v>0</v>
          </cell>
          <cell r="M152">
            <v>0</v>
          </cell>
        </row>
        <row r="153">
          <cell r="D153">
            <v>0</v>
          </cell>
          <cell r="F153">
            <v>0</v>
          </cell>
          <cell r="H153">
            <v>0</v>
          </cell>
          <cell r="L153">
            <v>0</v>
          </cell>
          <cell r="M153">
            <v>0</v>
          </cell>
        </row>
        <row r="154">
          <cell r="D154">
            <v>0</v>
          </cell>
          <cell r="F154">
            <v>0</v>
          </cell>
          <cell r="H154">
            <v>0</v>
          </cell>
          <cell r="L154">
            <v>0</v>
          </cell>
          <cell r="M154">
            <v>0</v>
          </cell>
        </row>
        <row r="155">
          <cell r="D155">
            <v>0</v>
          </cell>
          <cell r="F155">
            <v>0</v>
          </cell>
          <cell r="H155">
            <v>0</v>
          </cell>
          <cell r="L155">
            <v>0</v>
          </cell>
          <cell r="M155">
            <v>0</v>
          </cell>
        </row>
        <row r="156">
          <cell r="D156">
            <v>0</v>
          </cell>
          <cell r="F156">
            <v>0</v>
          </cell>
          <cell r="H156">
            <v>0</v>
          </cell>
          <cell r="L156">
            <v>0</v>
          </cell>
          <cell r="M156">
            <v>0</v>
          </cell>
        </row>
        <row r="157">
          <cell r="D157">
            <v>0</v>
          </cell>
          <cell r="F157">
            <v>0</v>
          </cell>
          <cell r="H157">
            <v>0</v>
          </cell>
          <cell r="L157">
            <v>0</v>
          </cell>
          <cell r="M157">
            <v>0</v>
          </cell>
        </row>
        <row r="158">
          <cell r="D158">
            <v>0</v>
          </cell>
          <cell r="F158">
            <v>0</v>
          </cell>
          <cell r="H158">
            <v>0</v>
          </cell>
          <cell r="L158">
            <v>0</v>
          </cell>
          <cell r="M158">
            <v>0</v>
          </cell>
        </row>
        <row r="160">
          <cell r="D160">
            <v>0</v>
          </cell>
          <cell r="F160">
            <v>0</v>
          </cell>
          <cell r="H160">
            <v>0</v>
          </cell>
          <cell r="L160">
            <v>0</v>
          </cell>
          <cell r="M160">
            <v>0</v>
          </cell>
        </row>
        <row r="162">
          <cell r="D162">
            <v>0</v>
          </cell>
          <cell r="F162">
            <v>0</v>
          </cell>
          <cell r="H162">
            <v>0</v>
          </cell>
          <cell r="L162">
            <v>0</v>
          </cell>
          <cell r="M162">
            <v>0</v>
          </cell>
        </row>
        <row r="166">
          <cell r="D166">
            <v>0</v>
          </cell>
          <cell r="F166">
            <v>0</v>
          </cell>
          <cell r="L166">
            <v>0</v>
          </cell>
          <cell r="M166">
            <v>0</v>
          </cell>
        </row>
        <row r="168">
          <cell r="D168">
            <v>0</v>
          </cell>
          <cell r="F168">
            <v>0</v>
          </cell>
          <cell r="H168">
            <v>0</v>
          </cell>
          <cell r="L168">
            <v>0</v>
          </cell>
          <cell r="M168">
            <v>0</v>
          </cell>
        </row>
        <row r="170">
          <cell r="D170">
            <v>0</v>
          </cell>
          <cell r="F170">
            <v>0</v>
          </cell>
          <cell r="L170">
            <v>0</v>
          </cell>
          <cell r="M170">
            <v>0</v>
          </cell>
        </row>
        <row r="171">
          <cell r="D171">
            <v>0</v>
          </cell>
          <cell r="F171">
            <v>0</v>
          </cell>
          <cell r="H171">
            <v>0</v>
          </cell>
          <cell r="L171">
            <v>0</v>
          </cell>
          <cell r="M171">
            <v>0</v>
          </cell>
        </row>
        <row r="172">
          <cell r="D172">
            <v>0</v>
          </cell>
          <cell r="F172">
            <v>0</v>
          </cell>
          <cell r="H172">
            <v>0</v>
          </cell>
          <cell r="L172">
            <v>0</v>
          </cell>
          <cell r="M172">
            <v>0</v>
          </cell>
        </row>
        <row r="173">
          <cell r="D173">
            <v>0</v>
          </cell>
          <cell r="F173">
            <v>0</v>
          </cell>
          <cell r="H173">
            <v>0</v>
          </cell>
          <cell r="L173">
            <v>0</v>
          </cell>
          <cell r="M173">
            <v>0</v>
          </cell>
        </row>
        <row r="174">
          <cell r="D174">
            <v>0</v>
          </cell>
          <cell r="F174">
            <v>0</v>
          </cell>
          <cell r="H174">
            <v>0</v>
          </cell>
          <cell r="L174">
            <v>0</v>
          </cell>
          <cell r="M174">
            <v>0</v>
          </cell>
        </row>
        <row r="175">
          <cell r="D175">
            <v>0</v>
          </cell>
          <cell r="F175">
            <v>0</v>
          </cell>
          <cell r="H175">
            <v>0</v>
          </cell>
          <cell r="L175">
            <v>0</v>
          </cell>
          <cell r="M175">
            <v>0</v>
          </cell>
        </row>
        <row r="176">
          <cell r="D176">
            <v>0</v>
          </cell>
          <cell r="F176">
            <v>0</v>
          </cell>
          <cell r="H176">
            <v>0</v>
          </cell>
          <cell r="L176">
            <v>0</v>
          </cell>
          <cell r="M176">
            <v>0</v>
          </cell>
        </row>
        <row r="177">
          <cell r="D177">
            <v>0</v>
          </cell>
          <cell r="F177">
            <v>0</v>
          </cell>
          <cell r="H177">
            <v>0</v>
          </cell>
          <cell r="L177">
            <v>0</v>
          </cell>
          <cell r="M177">
            <v>0</v>
          </cell>
        </row>
        <row r="179">
          <cell r="D179">
            <v>0</v>
          </cell>
          <cell r="F179">
            <v>0</v>
          </cell>
          <cell r="H179">
            <v>0</v>
          </cell>
          <cell r="L179">
            <v>0</v>
          </cell>
          <cell r="M179">
            <v>0</v>
          </cell>
        </row>
        <row r="180">
          <cell r="D180">
            <v>0</v>
          </cell>
          <cell r="F180">
            <v>0</v>
          </cell>
          <cell r="H180">
            <v>0</v>
          </cell>
          <cell r="L180">
            <v>0</v>
          </cell>
          <cell r="M180">
            <v>0</v>
          </cell>
        </row>
        <row r="181">
          <cell r="D181">
            <v>0</v>
          </cell>
          <cell r="F181">
            <v>0</v>
          </cell>
          <cell r="L181">
            <v>0</v>
          </cell>
          <cell r="M181">
            <v>0</v>
          </cell>
        </row>
        <row r="184">
          <cell r="D184">
            <v>0</v>
          </cell>
          <cell r="F184">
            <v>0</v>
          </cell>
          <cell r="H184">
            <v>0</v>
          </cell>
          <cell r="L184">
            <v>0</v>
          </cell>
          <cell r="M184">
            <v>0</v>
          </cell>
        </row>
        <row r="185">
          <cell r="D185">
            <v>0</v>
          </cell>
          <cell r="F185">
            <v>0</v>
          </cell>
          <cell r="H185">
            <v>0</v>
          </cell>
          <cell r="L185">
            <v>0</v>
          </cell>
          <cell r="M185">
            <v>0</v>
          </cell>
        </row>
        <row r="186">
          <cell r="D186">
            <v>0</v>
          </cell>
          <cell r="F186">
            <v>0</v>
          </cell>
          <cell r="H186">
            <v>0</v>
          </cell>
          <cell r="L186">
            <v>0</v>
          </cell>
          <cell r="M186">
            <v>0</v>
          </cell>
        </row>
        <row r="189">
          <cell r="D189">
            <v>0</v>
          </cell>
          <cell r="F189">
            <v>0</v>
          </cell>
          <cell r="H189">
            <v>0</v>
          </cell>
          <cell r="L189">
            <v>0</v>
          </cell>
          <cell r="M189">
            <v>0</v>
          </cell>
        </row>
        <row r="190">
          <cell r="D190">
            <v>0</v>
          </cell>
          <cell r="F190">
            <v>0</v>
          </cell>
          <cell r="H190">
            <v>0</v>
          </cell>
          <cell r="L190">
            <v>0</v>
          </cell>
          <cell r="M190">
            <v>0</v>
          </cell>
        </row>
        <row r="191">
          <cell r="D191">
            <v>0</v>
          </cell>
          <cell r="F191">
            <v>0</v>
          </cell>
          <cell r="H191">
            <v>0</v>
          </cell>
          <cell r="L191">
            <v>0</v>
          </cell>
          <cell r="M191">
            <v>0</v>
          </cell>
        </row>
        <row r="192">
          <cell r="D192">
            <v>0</v>
          </cell>
          <cell r="F192">
            <v>0</v>
          </cell>
          <cell r="H192">
            <v>0</v>
          </cell>
          <cell r="L192">
            <v>0</v>
          </cell>
          <cell r="M192">
            <v>0</v>
          </cell>
        </row>
        <row r="193">
          <cell r="D193">
            <v>0</v>
          </cell>
          <cell r="F193">
            <v>0</v>
          </cell>
          <cell r="H193">
            <v>0</v>
          </cell>
          <cell r="L193">
            <v>0</v>
          </cell>
          <cell r="M193">
            <v>0</v>
          </cell>
        </row>
        <row r="195">
          <cell r="D195">
            <v>0</v>
          </cell>
          <cell r="F195">
            <v>0</v>
          </cell>
          <cell r="H195">
            <v>0</v>
          </cell>
          <cell r="L195">
            <v>0</v>
          </cell>
          <cell r="M195">
            <v>0</v>
          </cell>
        </row>
        <row r="196">
          <cell r="D196">
            <v>0</v>
          </cell>
          <cell r="F196">
            <v>0</v>
          </cell>
          <cell r="H196">
            <v>0</v>
          </cell>
          <cell r="L196">
            <v>0</v>
          </cell>
          <cell r="M196">
            <v>0</v>
          </cell>
        </row>
        <row r="197">
          <cell r="D197">
            <v>0</v>
          </cell>
          <cell r="F197">
            <v>0</v>
          </cell>
          <cell r="H197">
            <v>0</v>
          </cell>
          <cell r="L197">
            <v>0</v>
          </cell>
          <cell r="M197">
            <v>0</v>
          </cell>
        </row>
        <row r="198">
          <cell r="D198">
            <v>0</v>
          </cell>
          <cell r="F198">
            <v>0</v>
          </cell>
          <cell r="H198">
            <v>0</v>
          </cell>
          <cell r="L198">
            <v>0</v>
          </cell>
          <cell r="M198">
            <v>0</v>
          </cell>
        </row>
        <row r="199">
          <cell r="D199">
            <v>0</v>
          </cell>
          <cell r="F199">
            <v>0</v>
          </cell>
          <cell r="H199">
            <v>0</v>
          </cell>
          <cell r="L199">
            <v>0</v>
          </cell>
          <cell r="M199">
            <v>0</v>
          </cell>
        </row>
        <row r="200">
          <cell r="D200">
            <v>0</v>
          </cell>
          <cell r="F200">
            <v>0</v>
          </cell>
          <cell r="H200">
            <v>0</v>
          </cell>
          <cell r="L200">
            <v>0</v>
          </cell>
          <cell r="M200">
            <v>0</v>
          </cell>
        </row>
        <row r="201">
          <cell r="D201">
            <v>0</v>
          </cell>
          <cell r="F201">
            <v>0</v>
          </cell>
          <cell r="H201">
            <v>0</v>
          </cell>
          <cell r="L201">
            <v>0</v>
          </cell>
          <cell r="M201">
            <v>0</v>
          </cell>
        </row>
        <row r="202">
          <cell r="D202">
            <v>0</v>
          </cell>
          <cell r="F202">
            <v>0</v>
          </cell>
          <cell r="H202">
            <v>0</v>
          </cell>
          <cell r="L202">
            <v>0</v>
          </cell>
          <cell r="M202">
            <v>0</v>
          </cell>
        </row>
        <row r="203">
          <cell r="D203">
            <v>0</v>
          </cell>
          <cell r="F203">
            <v>0</v>
          </cell>
          <cell r="H203">
            <v>0</v>
          </cell>
          <cell r="L203">
            <v>0</v>
          </cell>
          <cell r="M203">
            <v>0</v>
          </cell>
        </row>
        <row r="204">
          <cell r="D204">
            <v>0</v>
          </cell>
          <cell r="F204">
            <v>0</v>
          </cell>
          <cell r="H204">
            <v>0</v>
          </cell>
          <cell r="L204">
            <v>0</v>
          </cell>
          <cell r="M204">
            <v>0</v>
          </cell>
        </row>
        <row r="205">
          <cell r="D205">
            <v>0</v>
          </cell>
          <cell r="F205">
            <v>0</v>
          </cell>
          <cell r="H205">
            <v>0</v>
          </cell>
          <cell r="L205">
            <v>0</v>
          </cell>
          <cell r="M205">
            <v>0</v>
          </cell>
        </row>
        <row r="206">
          <cell r="D206">
            <v>0</v>
          </cell>
          <cell r="F206">
            <v>0</v>
          </cell>
          <cell r="H206">
            <v>0</v>
          </cell>
          <cell r="L206">
            <v>0</v>
          </cell>
          <cell r="M206">
            <v>0</v>
          </cell>
        </row>
        <row r="207">
          <cell r="D207">
            <v>0</v>
          </cell>
          <cell r="F207">
            <v>0</v>
          </cell>
          <cell r="H207">
            <v>0</v>
          </cell>
          <cell r="L207">
            <v>0</v>
          </cell>
          <cell r="M207">
            <v>0</v>
          </cell>
        </row>
        <row r="208">
          <cell r="D208">
            <v>0</v>
          </cell>
          <cell r="F208">
            <v>0</v>
          </cell>
          <cell r="H208">
            <v>0</v>
          </cell>
          <cell r="L208">
            <v>0</v>
          </cell>
          <cell r="M208">
            <v>0</v>
          </cell>
        </row>
        <row r="209">
          <cell r="D209">
            <v>0</v>
          </cell>
          <cell r="F209">
            <v>0</v>
          </cell>
          <cell r="H209">
            <v>0</v>
          </cell>
          <cell r="L209">
            <v>0</v>
          </cell>
          <cell r="M209">
            <v>0</v>
          </cell>
        </row>
        <row r="210">
          <cell r="D210">
            <v>0</v>
          </cell>
          <cell r="F210">
            <v>0</v>
          </cell>
          <cell r="H210">
            <v>0</v>
          </cell>
          <cell r="L210">
            <v>0</v>
          </cell>
          <cell r="M210">
            <v>0</v>
          </cell>
        </row>
        <row r="211">
          <cell r="D211">
            <v>0</v>
          </cell>
          <cell r="F211">
            <v>0</v>
          </cell>
          <cell r="H211">
            <v>0</v>
          </cell>
          <cell r="L211">
            <v>0</v>
          </cell>
          <cell r="M211">
            <v>0</v>
          </cell>
        </row>
        <row r="213">
          <cell r="D213">
            <v>0</v>
          </cell>
          <cell r="F213">
            <v>0</v>
          </cell>
          <cell r="H213">
            <v>0</v>
          </cell>
          <cell r="L213">
            <v>0</v>
          </cell>
          <cell r="M213">
            <v>0</v>
          </cell>
        </row>
        <row r="216">
          <cell r="D216">
            <v>0</v>
          </cell>
          <cell r="F216">
            <v>0</v>
          </cell>
          <cell r="H216">
            <v>0</v>
          </cell>
          <cell r="L216">
            <v>0</v>
          </cell>
          <cell r="M216">
            <v>0</v>
          </cell>
        </row>
        <row r="217">
          <cell r="D217">
            <v>0</v>
          </cell>
          <cell r="F217">
            <v>0</v>
          </cell>
          <cell r="H217">
            <v>0</v>
          </cell>
          <cell r="L217">
            <v>0</v>
          </cell>
          <cell r="M217">
            <v>0</v>
          </cell>
        </row>
        <row r="218">
          <cell r="D218">
            <v>0</v>
          </cell>
          <cell r="F218">
            <v>0</v>
          </cell>
          <cell r="H218">
            <v>0</v>
          </cell>
          <cell r="L218">
            <v>0</v>
          </cell>
          <cell r="M218">
            <v>0</v>
          </cell>
        </row>
        <row r="219">
          <cell r="D219">
            <v>0</v>
          </cell>
          <cell r="F219">
            <v>0</v>
          </cell>
          <cell r="H219">
            <v>0</v>
          </cell>
          <cell r="L219">
            <v>0</v>
          </cell>
          <cell r="M219">
            <v>0</v>
          </cell>
        </row>
        <row r="220">
          <cell r="D220">
            <v>0</v>
          </cell>
          <cell r="F220">
            <v>0</v>
          </cell>
          <cell r="H220">
            <v>0</v>
          </cell>
          <cell r="L220">
            <v>0</v>
          </cell>
          <cell r="M220">
            <v>0</v>
          </cell>
        </row>
        <row r="221">
          <cell r="D221">
            <v>0</v>
          </cell>
          <cell r="F221">
            <v>0</v>
          </cell>
          <cell r="H221">
            <v>0</v>
          </cell>
          <cell r="L221">
            <v>0</v>
          </cell>
          <cell r="M221">
            <v>0</v>
          </cell>
        </row>
        <row r="222">
          <cell r="D222">
            <v>0</v>
          </cell>
          <cell r="F222">
            <v>0</v>
          </cell>
          <cell r="L222">
            <v>0</v>
          </cell>
          <cell r="M222">
            <v>0</v>
          </cell>
        </row>
        <row r="223">
          <cell r="D223">
            <v>0</v>
          </cell>
          <cell r="F223">
            <v>0</v>
          </cell>
          <cell r="L223">
            <v>0</v>
          </cell>
          <cell r="M223">
            <v>0</v>
          </cell>
        </row>
        <row r="224">
          <cell r="D224">
            <v>0</v>
          </cell>
          <cell r="F224">
            <v>0</v>
          </cell>
          <cell r="L224">
            <v>0</v>
          </cell>
          <cell r="M224">
            <v>0</v>
          </cell>
        </row>
        <row r="226">
          <cell r="D226">
            <v>0</v>
          </cell>
          <cell r="F226">
            <v>0</v>
          </cell>
          <cell r="H226">
            <v>0</v>
          </cell>
          <cell r="L226">
            <v>0</v>
          </cell>
          <cell r="M226">
            <v>0</v>
          </cell>
        </row>
        <row r="227">
          <cell r="D227">
            <v>0</v>
          </cell>
          <cell r="F227">
            <v>0</v>
          </cell>
          <cell r="L227">
            <v>0</v>
          </cell>
          <cell r="M227">
            <v>0</v>
          </cell>
        </row>
        <row r="231">
          <cell r="D231">
            <v>0</v>
          </cell>
          <cell r="F231">
            <v>0</v>
          </cell>
          <cell r="L231">
            <v>0</v>
          </cell>
          <cell r="M231">
            <v>0</v>
          </cell>
        </row>
        <row r="233">
          <cell r="D233">
            <v>0</v>
          </cell>
          <cell r="F233">
            <v>0</v>
          </cell>
          <cell r="L233">
            <v>0</v>
          </cell>
          <cell r="M233">
            <v>0</v>
          </cell>
        </row>
        <row r="235">
          <cell r="D235">
            <v>0</v>
          </cell>
          <cell r="F235">
            <v>0</v>
          </cell>
          <cell r="L235">
            <v>0</v>
          </cell>
          <cell r="M235">
            <v>0</v>
          </cell>
        </row>
        <row r="236">
          <cell r="D236">
            <v>0</v>
          </cell>
          <cell r="F236">
            <v>0</v>
          </cell>
          <cell r="H236">
            <v>0</v>
          </cell>
          <cell r="L236">
            <v>0</v>
          </cell>
          <cell r="M236">
            <v>0</v>
          </cell>
        </row>
        <row r="237">
          <cell r="D237">
            <v>0</v>
          </cell>
          <cell r="F237">
            <v>0</v>
          </cell>
          <cell r="H237">
            <v>0</v>
          </cell>
          <cell r="L237">
            <v>0</v>
          </cell>
          <cell r="M237">
            <v>0</v>
          </cell>
        </row>
        <row r="238">
          <cell r="D238">
            <v>0</v>
          </cell>
          <cell r="F238">
            <v>0</v>
          </cell>
          <cell r="H238">
            <v>0</v>
          </cell>
          <cell r="L238">
            <v>0</v>
          </cell>
          <cell r="M238">
            <v>0</v>
          </cell>
        </row>
        <row r="239">
          <cell r="D239">
            <v>0</v>
          </cell>
          <cell r="F239">
            <v>0</v>
          </cell>
          <cell r="H239">
            <v>0</v>
          </cell>
          <cell r="L239">
            <v>0</v>
          </cell>
          <cell r="M239">
            <v>0</v>
          </cell>
        </row>
        <row r="242">
          <cell r="D242">
            <v>0</v>
          </cell>
          <cell r="F242">
            <v>0</v>
          </cell>
          <cell r="H242">
            <v>0</v>
          </cell>
          <cell r="L242">
            <v>0</v>
          </cell>
          <cell r="M242">
            <v>0</v>
          </cell>
        </row>
        <row r="243">
          <cell r="D243">
            <v>0</v>
          </cell>
          <cell r="F243">
            <v>0</v>
          </cell>
          <cell r="H243">
            <v>0</v>
          </cell>
          <cell r="L243">
            <v>0</v>
          </cell>
          <cell r="M243">
            <v>0</v>
          </cell>
        </row>
        <row r="244">
          <cell r="D244">
            <v>0</v>
          </cell>
          <cell r="F244">
            <v>0</v>
          </cell>
          <cell r="H244">
            <v>0</v>
          </cell>
          <cell r="L244">
            <v>0</v>
          </cell>
          <cell r="M244">
            <v>0</v>
          </cell>
        </row>
        <row r="245">
          <cell r="D245">
            <v>0</v>
          </cell>
          <cell r="F245">
            <v>0</v>
          </cell>
          <cell r="H245">
            <v>0</v>
          </cell>
          <cell r="L245">
            <v>0</v>
          </cell>
          <cell r="M245">
            <v>0</v>
          </cell>
        </row>
        <row r="246">
          <cell r="D246">
            <v>0</v>
          </cell>
          <cell r="F246">
            <v>0</v>
          </cell>
          <cell r="H246">
            <v>0</v>
          </cell>
          <cell r="L246">
            <v>0</v>
          </cell>
          <cell r="M246">
            <v>0</v>
          </cell>
        </row>
        <row r="248">
          <cell r="D248">
            <v>0</v>
          </cell>
          <cell r="F248">
            <v>0</v>
          </cell>
          <cell r="H248">
            <v>0</v>
          </cell>
          <cell r="L248">
            <v>0</v>
          </cell>
          <cell r="M248">
            <v>0</v>
          </cell>
        </row>
        <row r="249">
          <cell r="D249">
            <v>0</v>
          </cell>
          <cell r="F249">
            <v>0</v>
          </cell>
          <cell r="H249">
            <v>0</v>
          </cell>
          <cell r="L249">
            <v>0</v>
          </cell>
          <cell r="M249">
            <v>0</v>
          </cell>
        </row>
        <row r="250">
          <cell r="D250">
            <v>0</v>
          </cell>
          <cell r="F250">
            <v>0</v>
          </cell>
          <cell r="H250">
            <v>0</v>
          </cell>
          <cell r="L250">
            <v>0</v>
          </cell>
          <cell r="M250">
            <v>0</v>
          </cell>
        </row>
        <row r="251">
          <cell r="D251">
            <v>0</v>
          </cell>
          <cell r="F251">
            <v>0</v>
          </cell>
          <cell r="H251">
            <v>0</v>
          </cell>
          <cell r="L251">
            <v>0</v>
          </cell>
          <cell r="M251">
            <v>0</v>
          </cell>
        </row>
        <row r="252">
          <cell r="D252">
            <v>0</v>
          </cell>
          <cell r="F252">
            <v>0</v>
          </cell>
          <cell r="H252">
            <v>0</v>
          </cell>
          <cell r="L252">
            <v>0</v>
          </cell>
          <cell r="M252">
            <v>0</v>
          </cell>
        </row>
        <row r="253">
          <cell r="D253">
            <v>0</v>
          </cell>
          <cell r="F253">
            <v>0</v>
          </cell>
          <cell r="H253">
            <v>0</v>
          </cell>
          <cell r="L253">
            <v>0</v>
          </cell>
          <cell r="M253">
            <v>0</v>
          </cell>
        </row>
        <row r="254">
          <cell r="D254">
            <v>0</v>
          </cell>
          <cell r="F254">
            <v>0</v>
          </cell>
          <cell r="H254">
            <v>0</v>
          </cell>
          <cell r="L254">
            <v>0</v>
          </cell>
          <cell r="M254">
            <v>0</v>
          </cell>
        </row>
        <row r="255">
          <cell r="D255">
            <v>0</v>
          </cell>
          <cell r="F255">
            <v>0</v>
          </cell>
          <cell r="H255">
            <v>0</v>
          </cell>
          <cell r="L255">
            <v>0</v>
          </cell>
          <cell r="M255">
            <v>0</v>
          </cell>
        </row>
        <row r="256">
          <cell r="D256">
            <v>0</v>
          </cell>
          <cell r="F256">
            <v>0</v>
          </cell>
          <cell r="H256">
            <v>0</v>
          </cell>
          <cell r="L256">
            <v>0</v>
          </cell>
          <cell r="M256">
            <v>0</v>
          </cell>
        </row>
        <row r="257">
          <cell r="D257">
            <v>0</v>
          </cell>
          <cell r="F257">
            <v>0</v>
          </cell>
          <cell r="H257">
            <v>0</v>
          </cell>
          <cell r="L257">
            <v>0</v>
          </cell>
          <cell r="M257">
            <v>0</v>
          </cell>
        </row>
        <row r="258">
          <cell r="D258">
            <v>0</v>
          </cell>
          <cell r="F258">
            <v>0</v>
          </cell>
          <cell r="H258">
            <v>0</v>
          </cell>
          <cell r="L258">
            <v>0</v>
          </cell>
          <cell r="M258">
            <v>0</v>
          </cell>
        </row>
        <row r="259">
          <cell r="D259">
            <v>0</v>
          </cell>
          <cell r="F259">
            <v>0</v>
          </cell>
          <cell r="H259">
            <v>0</v>
          </cell>
          <cell r="L259">
            <v>0</v>
          </cell>
          <cell r="M259">
            <v>0</v>
          </cell>
        </row>
        <row r="260">
          <cell r="D260">
            <v>0</v>
          </cell>
          <cell r="F260">
            <v>0</v>
          </cell>
          <cell r="H260">
            <v>0</v>
          </cell>
          <cell r="L260">
            <v>0</v>
          </cell>
          <cell r="M260">
            <v>0</v>
          </cell>
        </row>
        <row r="261">
          <cell r="D261">
            <v>0</v>
          </cell>
          <cell r="F261">
            <v>0</v>
          </cell>
          <cell r="H261">
            <v>0</v>
          </cell>
          <cell r="L261">
            <v>0</v>
          </cell>
          <cell r="M261">
            <v>0</v>
          </cell>
        </row>
        <row r="262">
          <cell r="D262">
            <v>0</v>
          </cell>
          <cell r="F262">
            <v>0</v>
          </cell>
          <cell r="H262">
            <v>0</v>
          </cell>
          <cell r="L262">
            <v>0</v>
          </cell>
          <cell r="M262">
            <v>0</v>
          </cell>
        </row>
        <row r="263">
          <cell r="D263">
            <v>0</v>
          </cell>
          <cell r="F263">
            <v>0</v>
          </cell>
          <cell r="H263">
            <v>0</v>
          </cell>
          <cell r="L263">
            <v>0</v>
          </cell>
          <cell r="M263">
            <v>0</v>
          </cell>
        </row>
        <row r="264">
          <cell r="D264">
            <v>0</v>
          </cell>
          <cell r="F264">
            <v>0</v>
          </cell>
          <cell r="H264">
            <v>0</v>
          </cell>
          <cell r="L264">
            <v>0</v>
          </cell>
          <cell r="M264">
            <v>0</v>
          </cell>
        </row>
        <row r="267">
          <cell r="D267">
            <v>0</v>
          </cell>
          <cell r="F267">
            <v>0</v>
          </cell>
          <cell r="H267">
            <v>0</v>
          </cell>
          <cell r="L267">
            <v>0</v>
          </cell>
          <cell r="M267">
            <v>0</v>
          </cell>
        </row>
        <row r="268">
          <cell r="D268">
            <v>0</v>
          </cell>
          <cell r="F268">
            <v>0</v>
          </cell>
          <cell r="H268">
            <v>0</v>
          </cell>
          <cell r="L268">
            <v>0</v>
          </cell>
          <cell r="M268">
            <v>0</v>
          </cell>
        </row>
        <row r="269">
          <cell r="D269">
            <v>0</v>
          </cell>
          <cell r="F269">
            <v>0</v>
          </cell>
          <cell r="H269">
            <v>0</v>
          </cell>
          <cell r="L269">
            <v>0</v>
          </cell>
          <cell r="M269">
            <v>0</v>
          </cell>
        </row>
        <row r="270">
          <cell r="D270">
            <v>0</v>
          </cell>
          <cell r="F270">
            <v>0</v>
          </cell>
          <cell r="H270">
            <v>0</v>
          </cell>
          <cell r="L270">
            <v>0</v>
          </cell>
          <cell r="M270">
            <v>0</v>
          </cell>
        </row>
        <row r="271">
          <cell r="D271">
            <v>0</v>
          </cell>
          <cell r="F271">
            <v>0</v>
          </cell>
          <cell r="H271">
            <v>0</v>
          </cell>
          <cell r="L271">
            <v>0</v>
          </cell>
          <cell r="M271">
            <v>0</v>
          </cell>
        </row>
        <row r="272">
          <cell r="D272">
            <v>0</v>
          </cell>
          <cell r="F272">
            <v>0</v>
          </cell>
          <cell r="L272">
            <v>0</v>
          </cell>
          <cell r="M272">
            <v>0</v>
          </cell>
        </row>
        <row r="273">
          <cell r="D273">
            <v>0</v>
          </cell>
          <cell r="F273">
            <v>0</v>
          </cell>
          <cell r="L273">
            <v>0</v>
          </cell>
          <cell r="M273">
            <v>0</v>
          </cell>
        </row>
        <row r="274">
          <cell r="D274">
            <v>0</v>
          </cell>
          <cell r="F274">
            <v>0</v>
          </cell>
          <cell r="L274">
            <v>0</v>
          </cell>
          <cell r="M274">
            <v>0</v>
          </cell>
        </row>
        <row r="277">
          <cell r="D277">
            <v>0</v>
          </cell>
          <cell r="F277">
            <v>0</v>
          </cell>
          <cell r="H277">
            <v>0</v>
          </cell>
          <cell r="L277">
            <v>0</v>
          </cell>
          <cell r="M277">
            <v>0</v>
          </cell>
        </row>
        <row r="278">
          <cell r="D278">
            <v>0</v>
          </cell>
          <cell r="F278">
            <v>0</v>
          </cell>
          <cell r="H278">
            <v>0</v>
          </cell>
          <cell r="L278">
            <v>0</v>
          </cell>
          <cell r="M278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. Familiar"/>
      <sheetName val="Valoracion inm"/>
      <sheetName val="Detalle operaci"/>
    </sheetNames>
    <sheetDataSet>
      <sheetData sheetId="0">
        <row r="4">
          <cell r="C4" t="str">
            <v>Hernandez Carrillo Jose Antonio</v>
          </cell>
          <cell r="D4">
            <v>502310313</v>
          </cell>
        </row>
        <row r="5">
          <cell r="C5" t="str">
            <v xml:space="preserve">Gómez Gómez Luis Ramón </v>
          </cell>
          <cell r="D5">
            <v>501950719</v>
          </cell>
        </row>
        <row r="6">
          <cell r="C6" t="str">
            <v>Alvarado Perez Vinicio</v>
          </cell>
          <cell r="D6">
            <v>501270902</v>
          </cell>
        </row>
        <row r="7">
          <cell r="C7" t="str">
            <v>Alvarado Perez Hortensia</v>
          </cell>
          <cell r="D7">
            <v>500830232</v>
          </cell>
        </row>
        <row r="8">
          <cell r="C8" t="str">
            <v>Venegas Chinchilla Crispín</v>
          </cell>
          <cell r="D8">
            <v>600480727</v>
          </cell>
        </row>
        <row r="9">
          <cell r="C9" t="str">
            <v>Alvarado Castillo Ronald</v>
          </cell>
          <cell r="D9">
            <v>503350785</v>
          </cell>
        </row>
        <row r="10">
          <cell r="C10" t="str">
            <v>Gutierrez Sánchez Beinyr</v>
          </cell>
          <cell r="D10">
            <v>503090677</v>
          </cell>
        </row>
        <row r="11">
          <cell r="C11" t="str">
            <v>Villalobos Sancho Lourdes</v>
          </cell>
          <cell r="D11">
            <v>601640835</v>
          </cell>
        </row>
        <row r="12">
          <cell r="C12" t="str">
            <v>Román Mora Jose Manuel</v>
          </cell>
          <cell r="D12">
            <v>107640289</v>
          </cell>
        </row>
        <row r="13">
          <cell r="C13" t="str">
            <v>Campos Carmona José</v>
          </cell>
          <cell r="D13">
            <v>110460036</v>
          </cell>
        </row>
        <row r="14">
          <cell r="C14" t="str">
            <v>Guevara Guevara José</v>
          </cell>
          <cell r="D14">
            <v>501090449</v>
          </cell>
        </row>
        <row r="15">
          <cell r="C15" t="str">
            <v>Gómez Obregón Mª de los Ángeles</v>
          </cell>
          <cell r="D15">
            <v>503190418</v>
          </cell>
        </row>
        <row r="16">
          <cell r="C16" t="str">
            <v>Anchia Torres Anais</v>
          </cell>
          <cell r="D16">
            <v>502470507</v>
          </cell>
        </row>
        <row r="17">
          <cell r="C17" t="str">
            <v>Fonseca Sequeira Maria Grace</v>
          </cell>
          <cell r="D17">
            <v>503370997</v>
          </cell>
        </row>
        <row r="18">
          <cell r="C18" t="str">
            <v>Sequeira Carrillo Gerardo</v>
          </cell>
          <cell r="D18">
            <v>502920257</v>
          </cell>
        </row>
        <row r="19">
          <cell r="C19" t="str">
            <v>Sequeira Carrillo Keyla Patricia</v>
          </cell>
          <cell r="D19">
            <v>503260475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Refer"/>
      <sheetName val="Coloca"/>
      <sheetName val="Margen"/>
      <sheetName val="Revisa"/>
      <sheetName val="Amort"/>
      <sheetName val="InteresR"/>
      <sheetName val="InteresF"/>
      <sheetName val="Saldo"/>
      <sheetName val="AmortT"/>
      <sheetName val="InteresRT"/>
      <sheetName val="SaldoT"/>
      <sheetName val="InteresFT"/>
      <sheetName val="EML"/>
      <sheetName val="Brechas"/>
      <sheetName val="Resumen Desem"/>
      <sheetName val="Proy_Coloca_REG_Col_1180"/>
    </sheetNames>
    <sheetDataSet>
      <sheetData sheetId="0"/>
      <sheetData sheetId="1">
        <row r="3">
          <cell r="A3" t="str">
            <v>B-1</v>
          </cell>
        </row>
        <row r="4">
          <cell r="A4" t="str">
            <v>B-3</v>
          </cell>
        </row>
        <row r="5">
          <cell r="A5" t="str">
            <v>B-6</v>
          </cell>
        </row>
        <row r="6">
          <cell r="A6" t="str">
            <v>D-1</v>
          </cell>
        </row>
        <row r="7">
          <cell r="A7" t="str">
            <v>D-3</v>
          </cell>
        </row>
        <row r="8">
          <cell r="A8" t="str">
            <v>D-6</v>
          </cell>
        </row>
        <row r="9">
          <cell r="A9" t="str">
            <v>Fija</v>
          </cell>
        </row>
        <row r="10">
          <cell r="A10" t="str">
            <v>Otra Tasa</v>
          </cell>
        </row>
      </sheetData>
      <sheetData sheetId="2">
        <row r="3">
          <cell r="A3" t="str">
            <v>B.POPULAR</v>
          </cell>
        </row>
      </sheetData>
      <sheetData sheetId="3"/>
      <sheetData sheetId="4"/>
      <sheetData sheetId="5"/>
      <sheetData sheetId="6"/>
      <sheetData sheetId="7"/>
      <sheetData sheetId="8">
        <row r="3">
          <cell r="A3" t="str">
            <v>B.POPULAR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INFORMACION DE LA SOLUCION"/>
    </sheetNames>
    <sheetDataSet>
      <sheetData sheetId="0" refreshError="1">
        <row r="6">
          <cell r="B6" t="str">
            <v>AGUIRRE ADAMARLE</v>
          </cell>
        </row>
        <row r="7">
          <cell r="B7" t="str">
            <v>BEER ROCHA JILL</v>
          </cell>
        </row>
        <row r="8">
          <cell r="B8" t="str">
            <v>FUENTES RODRIGUEZ ALICIA</v>
          </cell>
        </row>
        <row r="9">
          <cell r="B9" t="str">
            <v>MEDINA BERRIOS LEILA</v>
          </cell>
        </row>
      </sheetData>
      <sheetData sheetId="1" refreshError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 DE INGRESOS Y FIS"/>
      <sheetName val="VALOR LOTES "/>
      <sheetName val="Hoja1"/>
      <sheetName val="INFORMACION DE LA SOLUCION"/>
    </sheetNames>
    <sheetDataSet>
      <sheetData sheetId="0">
        <row r="8">
          <cell r="B8" t="str">
            <v>ARGUEDAS VARGAS PAULINA</v>
          </cell>
        </row>
        <row r="9">
          <cell r="B9" t="str">
            <v>HERNANDEZ ANGULO MARVIN</v>
          </cell>
        </row>
        <row r="10">
          <cell r="B10" t="str">
            <v>GARCIA VALENCIA MARIA ELIZABET</v>
          </cell>
        </row>
        <row r="11">
          <cell r="B11" t="str">
            <v>VARGAS SEQUEIRA MARIA</v>
          </cell>
        </row>
        <row r="12">
          <cell r="B12" t="str">
            <v>VARGAS SEQUEIRA OLMAN EDUARDO</v>
          </cell>
        </row>
        <row r="13">
          <cell r="B13" t="str">
            <v>HIDALGO ESQUIVEL DULCELINA</v>
          </cell>
        </row>
        <row r="14">
          <cell r="B14" t="str">
            <v>HERRERA AGÜERO ORLANDO</v>
          </cell>
        </row>
        <row r="15">
          <cell r="B15" t="str">
            <v>CHAVARRIA MASIS RITA MARIA</v>
          </cell>
        </row>
        <row r="16">
          <cell r="B16" t="str">
            <v>MENA HERNANDEZ AURORA ANTONIA</v>
          </cell>
        </row>
        <row r="17">
          <cell r="B17" t="str">
            <v>PAEZ ZUÑIGA LILLIAM D.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05F9A-2033-4676-AB28-70652AA18159}">
  <sheetPr filterMode="1"/>
  <dimension ref="A1:AH53"/>
  <sheetViews>
    <sheetView showGridLines="0" zoomScale="93" zoomScaleNormal="93" workbookViewId="0">
      <pane xSplit="11" ySplit="6" topLeftCell="L7" activePane="bottomRight" state="frozen"/>
      <selection activeCell="J1" sqref="J1:P1"/>
      <selection pane="topRight" activeCell="J1" sqref="J1:P1"/>
      <selection pane="bottomLeft" activeCell="J1" sqref="J1:P1"/>
      <selection pane="bottomRight" activeCell="K1" sqref="K1"/>
    </sheetView>
  </sheetViews>
  <sheetFormatPr baseColWidth="10" defaultColWidth="10.85546875" defaultRowHeight="12.75" x14ac:dyDescent="0.2"/>
  <cols>
    <col min="1" max="1" width="2.85546875" style="5" hidden="1" customWidth="1"/>
    <col min="2" max="5" width="2" style="43" hidden="1" customWidth="1"/>
    <col min="6" max="7" width="3" style="43" hidden="1" customWidth="1"/>
    <col min="8" max="9" width="2" style="43" hidden="1" customWidth="1"/>
    <col min="10" max="10" width="4" style="43" hidden="1" customWidth="1"/>
    <col min="11" max="11" width="61.140625" style="5" customWidth="1"/>
    <col min="12" max="12" width="16.7109375" style="4" hidden="1" customWidth="1"/>
    <col min="13" max="13" width="16" style="4" hidden="1" customWidth="1"/>
    <col min="14" max="14" width="16.85546875" style="4" customWidth="1"/>
    <col min="15" max="15" width="15.42578125" style="4" customWidth="1"/>
    <col min="16" max="16" width="18.85546875" style="4" customWidth="1"/>
    <col min="17" max="17" width="16.42578125" style="4" hidden="1" customWidth="1"/>
    <col min="18" max="18" width="17.7109375" style="4" hidden="1" customWidth="1"/>
    <col min="19" max="19" width="19" style="4" hidden="1" customWidth="1"/>
    <col min="20" max="20" width="16.85546875" style="4" hidden="1" customWidth="1"/>
    <col min="21" max="21" width="16.42578125" style="4" hidden="1" customWidth="1"/>
    <col min="22" max="22" width="15.7109375" style="4" hidden="1" customWidth="1"/>
    <col min="23" max="23" width="14.7109375" style="4" hidden="1" customWidth="1"/>
    <col min="24" max="24" width="15.7109375" style="4" hidden="1" customWidth="1"/>
    <col min="25" max="26" width="14.7109375" style="4" hidden="1" customWidth="1"/>
    <col min="27" max="30" width="15.7109375" style="4" hidden="1" customWidth="1"/>
    <col min="31" max="31" width="14.7109375" style="4" hidden="1" customWidth="1"/>
    <col min="32" max="32" width="15" style="4" hidden="1" customWidth="1"/>
    <col min="33" max="33" width="13.85546875" style="4" hidden="1" customWidth="1"/>
    <col min="34" max="34" width="16.85546875" style="4" hidden="1" customWidth="1"/>
    <col min="35" max="76" width="0" style="5" hidden="1" customWidth="1"/>
    <col min="77" max="16384" width="10.85546875" style="5"/>
  </cols>
  <sheetData>
    <row r="1" spans="2:34" x14ac:dyDescent="0.2">
      <c r="B1" s="1"/>
      <c r="C1" s="2"/>
      <c r="D1" s="2"/>
      <c r="E1" s="2"/>
      <c r="F1" s="2"/>
      <c r="G1" s="2"/>
      <c r="H1" s="2"/>
      <c r="I1" s="2"/>
      <c r="J1" s="2"/>
      <c r="K1" s="3" t="s">
        <v>0</v>
      </c>
      <c r="L1" s="3"/>
    </row>
    <row r="2" spans="2:34" x14ac:dyDescent="0.2">
      <c r="B2" s="1"/>
      <c r="C2" s="2"/>
      <c r="D2" s="2"/>
      <c r="E2" s="2"/>
      <c r="F2" s="2"/>
      <c r="G2" s="2"/>
      <c r="H2" s="2"/>
      <c r="I2" s="2"/>
      <c r="J2" s="2"/>
      <c r="K2" s="3" t="s">
        <v>1</v>
      </c>
      <c r="L2" s="3"/>
    </row>
    <row r="3" spans="2:34" x14ac:dyDescent="0.2">
      <c r="B3" s="1"/>
      <c r="C3" s="2"/>
      <c r="D3" s="2"/>
      <c r="E3" s="2"/>
      <c r="F3" s="2"/>
      <c r="G3" s="2"/>
      <c r="H3" s="2"/>
      <c r="I3" s="2"/>
      <c r="J3" s="2"/>
      <c r="K3" s="3" t="str">
        <f>+'[1]Detalle Ingresos Mensuales'!B3</f>
        <v>DEL 1 DE ENERO AL 30 DE NOVIEMBRE 2020</v>
      </c>
      <c r="L3" s="3"/>
    </row>
    <row r="4" spans="2:34" x14ac:dyDescent="0.2">
      <c r="B4" s="1"/>
      <c r="C4" s="2"/>
      <c r="D4" s="2"/>
      <c r="E4" s="2"/>
      <c r="F4" s="2"/>
      <c r="G4" s="2"/>
      <c r="H4" s="2"/>
      <c r="I4" s="2"/>
      <c r="J4" s="2"/>
      <c r="K4" s="3" t="s">
        <v>2</v>
      </c>
      <c r="L4" s="3"/>
    </row>
    <row r="5" spans="2:34" ht="12.95" customHeight="1" x14ac:dyDescent="0.2">
      <c r="B5" s="6" t="s">
        <v>3</v>
      </c>
      <c r="C5" s="6"/>
      <c r="D5" s="6"/>
      <c r="E5" s="6"/>
      <c r="F5" s="6"/>
      <c r="G5" s="6"/>
      <c r="H5" s="6"/>
      <c r="I5" s="6"/>
      <c r="J5" s="6"/>
      <c r="K5" s="6" t="s">
        <v>4</v>
      </c>
      <c r="L5" s="7" t="s">
        <v>5</v>
      </c>
      <c r="M5" s="8" t="s">
        <v>6</v>
      </c>
      <c r="N5" s="9" t="s">
        <v>7</v>
      </c>
      <c r="O5" s="9" t="s">
        <v>8</v>
      </c>
      <c r="P5" s="9" t="s">
        <v>9</v>
      </c>
      <c r="Q5" s="9" t="s">
        <v>10</v>
      </c>
      <c r="R5" s="9" t="s">
        <v>11</v>
      </c>
      <c r="S5" s="9" t="s">
        <v>12</v>
      </c>
      <c r="T5" s="9" t="s">
        <v>13</v>
      </c>
      <c r="U5" s="9" t="s">
        <v>10</v>
      </c>
      <c r="V5" s="10" t="s">
        <v>14</v>
      </c>
      <c r="W5" s="10" t="s">
        <v>15</v>
      </c>
      <c r="X5" s="10" t="s">
        <v>16</v>
      </c>
      <c r="Y5" s="10" t="s">
        <v>17</v>
      </c>
      <c r="Z5" s="10" t="s">
        <v>18</v>
      </c>
      <c r="AA5" s="10" t="s">
        <v>19</v>
      </c>
      <c r="AB5" s="10" t="s">
        <v>20</v>
      </c>
      <c r="AC5" s="10" t="s">
        <v>21</v>
      </c>
      <c r="AD5" s="10" t="s">
        <v>22</v>
      </c>
      <c r="AE5" s="10" t="s">
        <v>23</v>
      </c>
      <c r="AF5" s="10" t="s">
        <v>24</v>
      </c>
      <c r="AG5" s="10" t="s">
        <v>25</v>
      </c>
      <c r="AH5" s="10" t="s">
        <v>13</v>
      </c>
    </row>
    <row r="6" spans="2:34" ht="25.5" customHeight="1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8"/>
      <c r="N6" s="9"/>
      <c r="O6" s="9"/>
      <c r="P6" s="9"/>
      <c r="Q6" s="9"/>
      <c r="R6" s="9"/>
      <c r="S6" s="9"/>
      <c r="T6" s="9"/>
      <c r="U6" s="9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</row>
    <row r="7" spans="2:34" s="18" customFormat="1" x14ac:dyDescent="0.2">
      <c r="B7" s="12" t="s">
        <v>26</v>
      </c>
      <c r="C7" s="13">
        <v>0</v>
      </c>
      <c r="D7" s="13">
        <v>0</v>
      </c>
      <c r="E7" s="13">
        <v>0</v>
      </c>
      <c r="F7" s="13" t="s">
        <v>27</v>
      </c>
      <c r="G7" s="13" t="s">
        <v>27</v>
      </c>
      <c r="H7" s="13" t="s">
        <v>28</v>
      </c>
      <c r="I7" s="14" t="s">
        <v>28</v>
      </c>
      <c r="J7" s="15" t="s">
        <v>29</v>
      </c>
      <c r="K7" s="16" t="s">
        <v>30</v>
      </c>
      <c r="L7" s="17">
        <f>SUM(L8+L27)</f>
        <v>16732945134.169266</v>
      </c>
      <c r="M7" s="17">
        <f t="shared" ref="M7:AH7" si="0">SUM(M8+M27)</f>
        <v>186197000</v>
      </c>
      <c r="N7" s="129">
        <f>SUM(N8+N27)</f>
        <v>16919142134.169266</v>
      </c>
      <c r="O7" s="129">
        <f t="shared" si="0"/>
        <v>1667214408.23</v>
      </c>
      <c r="P7" s="129">
        <f t="shared" si="0"/>
        <v>15244624545.860001</v>
      </c>
      <c r="Q7" s="17">
        <f t="shared" si="0"/>
        <v>1674517588.3092656</v>
      </c>
      <c r="R7" s="17">
        <f t="shared" si="0"/>
        <v>2663296417.6799998</v>
      </c>
      <c r="S7" s="17">
        <f t="shared" si="0"/>
        <v>12581328128.18</v>
      </c>
      <c r="T7" s="17">
        <f t="shared" si="0"/>
        <v>15244624545.860001</v>
      </c>
      <c r="U7" s="17">
        <f t="shared" si="0"/>
        <v>1674517588.3092656</v>
      </c>
      <c r="V7" s="17">
        <f t="shared" si="0"/>
        <v>1331712251.52</v>
      </c>
      <c r="W7" s="17">
        <f t="shared" si="0"/>
        <v>1280246064.1299999</v>
      </c>
      <c r="X7" s="17">
        <f t="shared" si="0"/>
        <v>1353218664.3</v>
      </c>
      <c r="Y7" s="17">
        <f t="shared" si="0"/>
        <v>1179872776.2</v>
      </c>
      <c r="Z7" s="17">
        <f t="shared" si="0"/>
        <v>1290703831.6300001</v>
      </c>
      <c r="AA7" s="17">
        <f t="shared" si="0"/>
        <v>1170527391.4300001</v>
      </c>
      <c r="AB7" s="17">
        <f t="shared" si="0"/>
        <v>1224857224.5699999</v>
      </c>
      <c r="AC7" s="17">
        <f t="shared" si="0"/>
        <v>1074107807.0500002</v>
      </c>
      <c r="AD7" s="17">
        <f t="shared" si="0"/>
        <v>2676082117.3499999</v>
      </c>
      <c r="AE7" s="17">
        <f t="shared" si="0"/>
        <v>996082009.44999993</v>
      </c>
      <c r="AF7" s="17">
        <f t="shared" si="0"/>
        <v>1667214408.23</v>
      </c>
      <c r="AG7" s="17">
        <f t="shared" si="0"/>
        <v>0</v>
      </c>
      <c r="AH7" s="17">
        <f t="shared" si="0"/>
        <v>15244624545.860001</v>
      </c>
    </row>
    <row r="8" spans="2:34" s="18" customFormat="1" hidden="1" x14ac:dyDescent="0.2">
      <c r="B8" s="19">
        <v>1</v>
      </c>
      <c r="C8" s="14" t="s">
        <v>31</v>
      </c>
      <c r="D8" s="14">
        <v>0</v>
      </c>
      <c r="E8" s="14">
        <v>0</v>
      </c>
      <c r="F8" s="14" t="s">
        <v>27</v>
      </c>
      <c r="G8" s="14" t="s">
        <v>27</v>
      </c>
      <c r="H8" s="14" t="s">
        <v>28</v>
      </c>
      <c r="I8" s="14" t="s">
        <v>28</v>
      </c>
      <c r="J8" s="15" t="s">
        <v>29</v>
      </c>
      <c r="K8" s="16" t="s">
        <v>32</v>
      </c>
      <c r="L8" s="20">
        <f>SUM(L9+L22)</f>
        <v>16732945134.169266</v>
      </c>
      <c r="M8" s="20">
        <f t="shared" ref="M8:AH8" si="1">SUM(M9+M22)</f>
        <v>0</v>
      </c>
      <c r="N8" s="20">
        <f t="shared" si="1"/>
        <v>16732945134.169266</v>
      </c>
      <c r="O8" s="20">
        <f t="shared" si="1"/>
        <v>1305012528.8699999</v>
      </c>
      <c r="P8" s="20">
        <f t="shared" si="1"/>
        <v>14878777677.190001</v>
      </c>
      <c r="Q8" s="20">
        <f t="shared" si="1"/>
        <v>1854167456.9792657</v>
      </c>
      <c r="R8" s="20">
        <f t="shared" si="1"/>
        <v>2300825522.4699998</v>
      </c>
      <c r="S8" s="20">
        <f t="shared" si="1"/>
        <v>12577952154.720001</v>
      </c>
      <c r="T8" s="20">
        <f t="shared" si="1"/>
        <v>14878777677.190001</v>
      </c>
      <c r="U8" s="20">
        <f t="shared" si="1"/>
        <v>1854167456.9792657</v>
      </c>
      <c r="V8" s="20">
        <f t="shared" si="1"/>
        <v>1331498973.02</v>
      </c>
      <c r="W8" s="20">
        <f t="shared" si="1"/>
        <v>1278917868.5799999</v>
      </c>
      <c r="X8" s="20">
        <f t="shared" si="1"/>
        <v>1352986269.9400001</v>
      </c>
      <c r="Y8" s="20">
        <f t="shared" si="1"/>
        <v>1179541720.6500001</v>
      </c>
      <c r="Z8" s="20">
        <f t="shared" si="1"/>
        <v>1290687229.1700001</v>
      </c>
      <c r="AA8" s="20">
        <f t="shared" si="1"/>
        <v>1169802173.3600001</v>
      </c>
      <c r="AB8" s="20">
        <f t="shared" si="1"/>
        <v>1224855188.29</v>
      </c>
      <c r="AC8" s="20">
        <f t="shared" si="1"/>
        <v>1073836933.9200001</v>
      </c>
      <c r="AD8" s="20">
        <f t="shared" si="1"/>
        <v>2675825797.79</v>
      </c>
      <c r="AE8" s="20">
        <f t="shared" si="1"/>
        <v>995812993.5999999</v>
      </c>
      <c r="AF8" s="20">
        <f t="shared" si="1"/>
        <v>1305012528.8699999</v>
      </c>
      <c r="AG8" s="20">
        <f t="shared" si="1"/>
        <v>0</v>
      </c>
      <c r="AH8" s="20">
        <f t="shared" si="1"/>
        <v>14878777677.190001</v>
      </c>
    </row>
    <row r="9" spans="2:34" s="18" customFormat="1" hidden="1" x14ac:dyDescent="0.2">
      <c r="B9" s="19">
        <v>1</v>
      </c>
      <c r="C9" s="14" t="s">
        <v>31</v>
      </c>
      <c r="D9" s="14" t="s">
        <v>33</v>
      </c>
      <c r="E9" s="14">
        <v>0</v>
      </c>
      <c r="F9" s="14" t="s">
        <v>27</v>
      </c>
      <c r="G9" s="14" t="s">
        <v>27</v>
      </c>
      <c r="H9" s="14" t="s">
        <v>28</v>
      </c>
      <c r="I9" s="14" t="s">
        <v>28</v>
      </c>
      <c r="J9" s="15" t="s">
        <v>29</v>
      </c>
      <c r="K9" s="16" t="s">
        <v>34</v>
      </c>
      <c r="L9" s="20">
        <f>+L10</f>
        <v>13739914813.839266</v>
      </c>
      <c r="M9" s="20">
        <f t="shared" ref="M9:AH9" si="2">+M10</f>
        <v>0</v>
      </c>
      <c r="N9" s="20">
        <f t="shared" si="2"/>
        <v>13739914813.839266</v>
      </c>
      <c r="O9" s="20">
        <f t="shared" si="2"/>
        <v>1093354179.0999999</v>
      </c>
      <c r="P9" s="20">
        <f t="shared" si="2"/>
        <v>12592460412.75</v>
      </c>
      <c r="Q9" s="20">
        <f t="shared" si="2"/>
        <v>1147454401.0892658</v>
      </c>
      <c r="R9" s="20">
        <f t="shared" si="2"/>
        <v>1889340797.3999999</v>
      </c>
      <c r="S9" s="20">
        <f t="shared" si="2"/>
        <v>10703119615.35</v>
      </c>
      <c r="T9" s="20">
        <f t="shared" si="2"/>
        <v>12592460412.75</v>
      </c>
      <c r="U9" s="20">
        <f t="shared" si="2"/>
        <v>1147454401.0892658</v>
      </c>
      <c r="V9" s="20">
        <f t="shared" si="2"/>
        <v>1118435542.7</v>
      </c>
      <c r="W9" s="20">
        <f t="shared" si="2"/>
        <v>1130944510.6299999</v>
      </c>
      <c r="X9" s="20">
        <f t="shared" si="2"/>
        <v>1104616122.51</v>
      </c>
      <c r="Y9" s="20">
        <f t="shared" si="2"/>
        <v>1018775164.34</v>
      </c>
      <c r="Z9" s="20">
        <f t="shared" si="2"/>
        <v>966842477.99000001</v>
      </c>
      <c r="AA9" s="20">
        <f t="shared" si="2"/>
        <v>974665902.18000007</v>
      </c>
      <c r="AB9" s="20">
        <f t="shared" si="2"/>
        <v>1033219598.01</v>
      </c>
      <c r="AC9" s="20">
        <f t="shared" si="2"/>
        <v>875959284.91999996</v>
      </c>
      <c r="AD9" s="20">
        <f t="shared" si="2"/>
        <v>2479661012.0700002</v>
      </c>
      <c r="AE9" s="20">
        <f t="shared" si="2"/>
        <v>795986618.29999995</v>
      </c>
      <c r="AF9" s="20">
        <f t="shared" si="2"/>
        <v>1093354179.0999999</v>
      </c>
      <c r="AG9" s="20">
        <f t="shared" si="2"/>
        <v>0</v>
      </c>
      <c r="AH9" s="20">
        <f t="shared" si="2"/>
        <v>12592460412.75</v>
      </c>
    </row>
    <row r="10" spans="2:34" s="18" customFormat="1" hidden="1" x14ac:dyDescent="0.2">
      <c r="B10" s="19" t="s">
        <v>26</v>
      </c>
      <c r="C10" s="14" t="s">
        <v>31</v>
      </c>
      <c r="D10" s="14" t="s">
        <v>33</v>
      </c>
      <c r="E10" s="14" t="s">
        <v>31</v>
      </c>
      <c r="F10" s="14" t="s">
        <v>27</v>
      </c>
      <c r="G10" s="14" t="s">
        <v>27</v>
      </c>
      <c r="H10" s="14" t="s">
        <v>28</v>
      </c>
      <c r="I10" s="14" t="s">
        <v>28</v>
      </c>
      <c r="J10" s="15" t="s">
        <v>29</v>
      </c>
      <c r="K10" s="16" t="s">
        <v>35</v>
      </c>
      <c r="L10" s="20">
        <f>SUM(L11+L16+L19)</f>
        <v>13739914813.839266</v>
      </c>
      <c r="M10" s="20">
        <f t="shared" ref="M10:AH10" si="3">SUM(M11+M16+M19)</f>
        <v>0</v>
      </c>
      <c r="N10" s="20">
        <f t="shared" si="3"/>
        <v>13739914813.839266</v>
      </c>
      <c r="O10" s="20">
        <f t="shared" si="3"/>
        <v>1093354179.0999999</v>
      </c>
      <c r="P10" s="20">
        <f t="shared" si="3"/>
        <v>12592460412.75</v>
      </c>
      <c r="Q10" s="20">
        <f t="shared" si="3"/>
        <v>1147454401.0892658</v>
      </c>
      <c r="R10" s="20">
        <f t="shared" si="3"/>
        <v>1889340797.3999999</v>
      </c>
      <c r="S10" s="20">
        <f t="shared" si="3"/>
        <v>10703119615.35</v>
      </c>
      <c r="T10" s="20">
        <f t="shared" si="3"/>
        <v>12592460412.75</v>
      </c>
      <c r="U10" s="20">
        <f t="shared" si="3"/>
        <v>1147454401.0892658</v>
      </c>
      <c r="V10" s="20">
        <f t="shared" si="3"/>
        <v>1118435542.7</v>
      </c>
      <c r="W10" s="20">
        <f t="shared" si="3"/>
        <v>1130944510.6299999</v>
      </c>
      <c r="X10" s="20">
        <f t="shared" si="3"/>
        <v>1104616122.51</v>
      </c>
      <c r="Y10" s="20">
        <f t="shared" si="3"/>
        <v>1018775164.34</v>
      </c>
      <c r="Z10" s="20">
        <f t="shared" si="3"/>
        <v>966842477.99000001</v>
      </c>
      <c r="AA10" s="20">
        <f t="shared" si="3"/>
        <v>974665902.18000007</v>
      </c>
      <c r="AB10" s="20">
        <f t="shared" si="3"/>
        <v>1033219598.01</v>
      </c>
      <c r="AC10" s="20">
        <f t="shared" si="3"/>
        <v>875959284.91999996</v>
      </c>
      <c r="AD10" s="20">
        <f t="shared" si="3"/>
        <v>2479661012.0700002</v>
      </c>
      <c r="AE10" s="20">
        <f t="shared" si="3"/>
        <v>795986618.29999995</v>
      </c>
      <c r="AF10" s="20">
        <f t="shared" si="3"/>
        <v>1093354179.0999999</v>
      </c>
      <c r="AG10" s="20">
        <f t="shared" si="3"/>
        <v>0</v>
      </c>
      <c r="AH10" s="20">
        <f t="shared" si="3"/>
        <v>12592460412.75</v>
      </c>
    </row>
    <row r="11" spans="2:34" s="18" customFormat="1" x14ac:dyDescent="0.2">
      <c r="B11" s="21" t="s">
        <v>26</v>
      </c>
      <c r="C11" s="22" t="s">
        <v>31</v>
      </c>
      <c r="D11" s="22" t="s">
        <v>33</v>
      </c>
      <c r="E11" s="22" t="s">
        <v>31</v>
      </c>
      <c r="F11" s="22" t="s">
        <v>36</v>
      </c>
      <c r="G11" s="22" t="s">
        <v>27</v>
      </c>
      <c r="H11" s="22" t="s">
        <v>28</v>
      </c>
      <c r="I11" s="22" t="s">
        <v>28</v>
      </c>
      <c r="J11" s="15" t="s">
        <v>29</v>
      </c>
      <c r="K11" s="23" t="s">
        <v>37</v>
      </c>
      <c r="L11" s="20">
        <f>SUM(L12:L15)</f>
        <v>2589892040.8392663</v>
      </c>
      <c r="M11" s="20">
        <f t="shared" ref="M11:AH11" si="4">SUM(M12:M15)</f>
        <v>0</v>
      </c>
      <c r="N11" s="130">
        <f t="shared" si="4"/>
        <v>2589892040.8392663</v>
      </c>
      <c r="O11" s="130">
        <f t="shared" si="4"/>
        <v>114270954.92</v>
      </c>
      <c r="P11" s="130">
        <f t="shared" si="4"/>
        <v>2188949399.0900006</v>
      </c>
      <c r="Q11" s="20">
        <f t="shared" si="4"/>
        <v>400942641.74926567</v>
      </c>
      <c r="R11" s="20">
        <f t="shared" si="4"/>
        <v>247975238.59</v>
      </c>
      <c r="S11" s="20">
        <f t="shared" si="4"/>
        <v>1940974160.5000005</v>
      </c>
      <c r="T11" s="20">
        <f t="shared" si="4"/>
        <v>2188949399.0900006</v>
      </c>
      <c r="U11" s="20">
        <f t="shared" si="4"/>
        <v>400942641.74926567</v>
      </c>
      <c r="V11" s="20">
        <f t="shared" si="4"/>
        <v>187515674.56</v>
      </c>
      <c r="W11" s="20">
        <f t="shared" si="4"/>
        <v>194736641.07999998</v>
      </c>
      <c r="X11" s="20">
        <f t="shared" si="4"/>
        <v>169106212.59999999</v>
      </c>
      <c r="Y11" s="20">
        <f t="shared" si="4"/>
        <v>214454067.97</v>
      </c>
      <c r="Z11" s="20">
        <f t="shared" si="4"/>
        <v>239896164.85000002</v>
      </c>
      <c r="AA11" s="20">
        <f t="shared" si="4"/>
        <v>277536085.72000003</v>
      </c>
      <c r="AB11" s="20">
        <f t="shared" si="4"/>
        <v>323420411.42000002</v>
      </c>
      <c r="AC11" s="20">
        <f t="shared" si="4"/>
        <v>162576686.91999999</v>
      </c>
      <c r="AD11" s="20">
        <f t="shared" si="4"/>
        <v>171732215.38000003</v>
      </c>
      <c r="AE11" s="20">
        <f t="shared" si="4"/>
        <v>133704283.67</v>
      </c>
      <c r="AF11" s="20">
        <f t="shared" si="4"/>
        <v>114270954.92</v>
      </c>
      <c r="AG11" s="20">
        <f t="shared" si="4"/>
        <v>0</v>
      </c>
      <c r="AH11" s="20">
        <f t="shared" si="4"/>
        <v>2188949399.0900006</v>
      </c>
    </row>
    <row r="12" spans="2:34" hidden="1" x14ac:dyDescent="0.2">
      <c r="B12" s="24" t="s">
        <v>26</v>
      </c>
      <c r="C12" s="25" t="s">
        <v>31</v>
      </c>
      <c r="D12" s="25" t="s">
        <v>33</v>
      </c>
      <c r="E12" s="25" t="s">
        <v>31</v>
      </c>
      <c r="F12" s="25" t="s">
        <v>36</v>
      </c>
      <c r="G12" s="25" t="s">
        <v>36</v>
      </c>
      <c r="H12" s="25" t="s">
        <v>28</v>
      </c>
      <c r="I12" s="25" t="s">
        <v>28</v>
      </c>
      <c r="J12" s="26" t="s">
        <v>29</v>
      </c>
      <c r="K12" s="27" t="s">
        <v>38</v>
      </c>
      <c r="L12" s="28">
        <f>+'[1]Presu Ingresos Egresos 2020'!T14</f>
        <v>0</v>
      </c>
      <c r="M12" s="29">
        <f>+'[1]Presuspuestos Extraordinarios'!R12</f>
        <v>0</v>
      </c>
      <c r="N12" s="29">
        <f>SUM(L12:M12)</f>
        <v>0</v>
      </c>
      <c r="O12" s="29">
        <f>+AF12</f>
        <v>0</v>
      </c>
      <c r="P12" s="29">
        <f>+AH12</f>
        <v>0</v>
      </c>
      <c r="Q12" s="29">
        <f>+N12-P12</f>
        <v>0</v>
      </c>
      <c r="R12" s="29">
        <f>SUM(AE12:AG12)</f>
        <v>0</v>
      </c>
      <c r="S12" s="29">
        <f>SUM(V12:AD12)</f>
        <v>0</v>
      </c>
      <c r="T12" s="29">
        <f>SUM(R12:S12)</f>
        <v>0</v>
      </c>
      <c r="U12" s="29">
        <f>+N12-T12</f>
        <v>0</v>
      </c>
      <c r="V12" s="29">
        <f>+'[1]Detalle Ingresos Mensuales'!C12+'[1]Detalle Ingresos Mensuales'!C57+'[1]Detalle Ingresos Mensuales'!C102</f>
        <v>0</v>
      </c>
      <c r="W12" s="29">
        <f>+'[1]Detalle Ingresos Mensuales'!D12+'[1]Detalle Ingresos Mensuales'!D57+'[1]Detalle Ingresos Mensuales'!D102</f>
        <v>0</v>
      </c>
      <c r="X12" s="29">
        <f>+'[1]Detalle Ingresos Mensuales'!E12+'[1]Detalle Ingresos Mensuales'!E57+'[1]Detalle Ingresos Mensuales'!E102</f>
        <v>0</v>
      </c>
      <c r="Y12" s="29">
        <f>+'[1]Detalle Ingresos Mensuales'!F12+'[1]Detalle Ingresos Mensuales'!F57+'[1]Detalle Ingresos Mensuales'!F102</f>
        <v>0</v>
      </c>
      <c r="Z12" s="29">
        <f>+'[1]Detalle Ingresos Mensuales'!G12+'[1]Detalle Ingresos Mensuales'!G57+'[1]Detalle Ingresos Mensuales'!G102</f>
        <v>0</v>
      </c>
      <c r="AA12" s="29">
        <f>+'[1]Detalle Ingresos Mensuales'!H12+'[1]Detalle Ingresos Mensuales'!H57+'[1]Detalle Ingresos Mensuales'!H102</f>
        <v>0</v>
      </c>
      <c r="AB12" s="29">
        <f>+'[1]Detalle Ingresos Mensuales'!I12+'[1]Detalle Ingresos Mensuales'!I57+'[1]Detalle Ingresos Mensuales'!I102</f>
        <v>0</v>
      </c>
      <c r="AC12" s="29">
        <f>+'[1]Detalle Ingresos Mensuales'!J12+'[1]Detalle Ingresos Mensuales'!J57+'[1]Detalle Ingresos Mensuales'!J102</f>
        <v>0</v>
      </c>
      <c r="AD12" s="29">
        <f>+'[1]Detalle Ingresos Mensuales'!K12+'[1]Detalle Ingresos Mensuales'!K57+'[1]Detalle Ingresos Mensuales'!K102</f>
        <v>0</v>
      </c>
      <c r="AE12" s="29">
        <f>+'[1]Detalle Ingresos Mensuales'!L12+'[1]Detalle Ingresos Mensuales'!L57+'[1]Detalle Ingresos Mensuales'!L102</f>
        <v>0</v>
      </c>
      <c r="AF12" s="29">
        <f>+'[1]Detalle Ingresos Mensuales'!M12+'[1]Detalle Ingresos Mensuales'!M57+'[1]Detalle Ingresos Mensuales'!M102</f>
        <v>0</v>
      </c>
      <c r="AG12" s="29">
        <f>+'[1]Detalle Ingresos Mensuales'!N12+'[1]Detalle Ingresos Mensuales'!N57+'[1]Detalle Ingresos Mensuales'!N102</f>
        <v>0</v>
      </c>
      <c r="AH12" s="29">
        <f>SUM(V12:AG12)</f>
        <v>0</v>
      </c>
    </row>
    <row r="13" spans="2:34" hidden="1" x14ac:dyDescent="0.2">
      <c r="B13" s="24" t="s">
        <v>26</v>
      </c>
      <c r="C13" s="25" t="s">
        <v>31</v>
      </c>
      <c r="D13" s="25" t="s">
        <v>33</v>
      </c>
      <c r="E13" s="25" t="s">
        <v>31</v>
      </c>
      <c r="F13" s="25" t="s">
        <v>36</v>
      </c>
      <c r="G13" s="25" t="s">
        <v>39</v>
      </c>
      <c r="H13" s="25" t="s">
        <v>28</v>
      </c>
      <c r="I13" s="25" t="s">
        <v>28</v>
      </c>
      <c r="J13" s="26" t="s">
        <v>29</v>
      </c>
      <c r="K13" s="27" t="s">
        <v>40</v>
      </c>
      <c r="L13" s="28">
        <f>+'[1]Presu Ingresos Egresos 2020'!T15</f>
        <v>0</v>
      </c>
      <c r="M13" s="29">
        <f>+'[1]Presuspuestos Extraordinarios'!R13</f>
        <v>0</v>
      </c>
      <c r="N13" s="29">
        <f t="shared" ref="N13:N15" si="5">SUM(L13:M13)</f>
        <v>0</v>
      </c>
      <c r="O13" s="29">
        <f>+AF13</f>
        <v>0</v>
      </c>
      <c r="P13" s="29">
        <f t="shared" ref="P13:P15" si="6">+AH13</f>
        <v>0</v>
      </c>
      <c r="Q13" s="29">
        <f t="shared" ref="Q13:Q15" si="7">+N13-P13</f>
        <v>0</v>
      </c>
      <c r="R13" s="29">
        <f t="shared" ref="R13:R15" si="8">SUM(AE13:AG13)</f>
        <v>0</v>
      </c>
      <c r="S13" s="29">
        <f t="shared" ref="S13:S15" si="9">SUM(V13:AD13)</f>
        <v>0</v>
      </c>
      <c r="T13" s="29">
        <f t="shared" ref="T13:T15" si="10">SUM(R13:S13)</f>
        <v>0</v>
      </c>
      <c r="U13" s="29">
        <f t="shared" ref="U13:U15" si="11">+N13-T13</f>
        <v>0</v>
      </c>
      <c r="V13" s="29">
        <f>+'[1]Detalle Ingresos Mensuales'!C13+'[1]Detalle Ingresos Mensuales'!C58+'[1]Detalle Ingresos Mensuales'!C103</f>
        <v>0</v>
      </c>
      <c r="W13" s="29">
        <f>+'[1]Detalle Ingresos Mensuales'!D13+'[1]Detalle Ingresos Mensuales'!D58+'[1]Detalle Ingresos Mensuales'!D103</f>
        <v>0</v>
      </c>
      <c r="X13" s="29">
        <f>+'[1]Detalle Ingresos Mensuales'!E13+'[1]Detalle Ingresos Mensuales'!E58+'[1]Detalle Ingresos Mensuales'!E103</f>
        <v>0</v>
      </c>
      <c r="Y13" s="29">
        <f>+'[1]Detalle Ingresos Mensuales'!F13+'[1]Detalle Ingresos Mensuales'!F58+'[1]Detalle Ingresos Mensuales'!F103</f>
        <v>0</v>
      </c>
      <c r="Z13" s="29">
        <f>+'[1]Detalle Ingresos Mensuales'!G13+'[1]Detalle Ingresos Mensuales'!G58+'[1]Detalle Ingresos Mensuales'!G103</f>
        <v>0</v>
      </c>
      <c r="AA13" s="29">
        <f>+'[1]Detalle Ingresos Mensuales'!H13+'[1]Detalle Ingresos Mensuales'!H58+'[1]Detalle Ingresos Mensuales'!H103</f>
        <v>0</v>
      </c>
      <c r="AB13" s="29">
        <f>+'[1]Detalle Ingresos Mensuales'!I13+'[1]Detalle Ingresos Mensuales'!I58+'[1]Detalle Ingresos Mensuales'!I103</f>
        <v>0</v>
      </c>
      <c r="AC13" s="29">
        <f>+'[1]Detalle Ingresos Mensuales'!J13+'[1]Detalle Ingresos Mensuales'!J58+'[1]Detalle Ingresos Mensuales'!J103</f>
        <v>0</v>
      </c>
      <c r="AD13" s="29">
        <f>+'[1]Detalle Ingresos Mensuales'!K13+'[1]Detalle Ingresos Mensuales'!K58+'[1]Detalle Ingresos Mensuales'!K103</f>
        <v>0</v>
      </c>
      <c r="AE13" s="29">
        <f>+'[1]Detalle Ingresos Mensuales'!L13+'[1]Detalle Ingresos Mensuales'!L58+'[1]Detalle Ingresos Mensuales'!L103</f>
        <v>0</v>
      </c>
      <c r="AF13" s="29">
        <f>+'[1]Detalle Ingresos Mensuales'!M13+'[1]Detalle Ingresos Mensuales'!M58+'[1]Detalle Ingresos Mensuales'!M103</f>
        <v>0</v>
      </c>
      <c r="AG13" s="29">
        <f>+'[1]Detalle Ingresos Mensuales'!N13+'[1]Detalle Ingresos Mensuales'!N58+'[1]Detalle Ingresos Mensuales'!N103</f>
        <v>0</v>
      </c>
      <c r="AH13" s="29">
        <f t="shared" ref="AH13:AH15" si="12">SUM(V13:AG13)</f>
        <v>0</v>
      </c>
    </row>
    <row r="14" spans="2:34" hidden="1" x14ac:dyDescent="0.2">
      <c r="B14" s="24" t="s">
        <v>26</v>
      </c>
      <c r="C14" s="25" t="s">
        <v>31</v>
      </c>
      <c r="D14" s="25" t="s">
        <v>33</v>
      </c>
      <c r="E14" s="25" t="s">
        <v>31</v>
      </c>
      <c r="F14" s="25" t="s">
        <v>36</v>
      </c>
      <c r="G14" s="25" t="s">
        <v>41</v>
      </c>
      <c r="H14" s="25" t="s">
        <v>28</v>
      </c>
      <c r="I14" s="25" t="s">
        <v>28</v>
      </c>
      <c r="J14" s="26" t="s">
        <v>29</v>
      </c>
      <c r="K14" s="27" t="s">
        <v>42</v>
      </c>
      <c r="L14" s="28">
        <f>+'[1]Presu Ingresos Egresos 2020'!T16</f>
        <v>2589892040.8392663</v>
      </c>
      <c r="M14" s="29">
        <f>+'[1]Presuspuestos Extraordinarios'!R14</f>
        <v>0</v>
      </c>
      <c r="N14" s="29">
        <f t="shared" si="5"/>
        <v>2589892040.8392663</v>
      </c>
      <c r="O14" s="29">
        <f>+AF14</f>
        <v>114270954.92</v>
      </c>
      <c r="P14" s="29">
        <f>+AH14</f>
        <v>2188949399.0900006</v>
      </c>
      <c r="Q14" s="29">
        <f>+N14-P14</f>
        <v>400942641.74926567</v>
      </c>
      <c r="R14" s="29">
        <f t="shared" si="8"/>
        <v>247975238.59</v>
      </c>
      <c r="S14" s="29">
        <f t="shared" si="9"/>
        <v>1940974160.5000005</v>
      </c>
      <c r="T14" s="29">
        <f t="shared" si="10"/>
        <v>2188949399.0900006</v>
      </c>
      <c r="U14" s="29">
        <f t="shared" si="11"/>
        <v>400942641.74926567</v>
      </c>
      <c r="V14" s="29">
        <f>+'[1]Detalle Ingresos Mensuales'!C14+'[1]Detalle Ingresos Mensuales'!C59+'[1]Detalle Ingresos Mensuales'!C104</f>
        <v>187515674.56</v>
      </c>
      <c r="W14" s="29">
        <f>+'[1]Detalle Ingresos Mensuales'!D14+'[1]Detalle Ingresos Mensuales'!D59+'[1]Detalle Ingresos Mensuales'!D104</f>
        <v>194736641.07999998</v>
      </c>
      <c r="X14" s="29">
        <f>+'[1]Detalle Ingresos Mensuales'!E14+'[1]Detalle Ingresos Mensuales'!E59+'[1]Detalle Ingresos Mensuales'!E104</f>
        <v>169106212.59999999</v>
      </c>
      <c r="Y14" s="29">
        <f>+'[1]Detalle Ingresos Mensuales'!F14+'[1]Detalle Ingresos Mensuales'!F59+'[1]Detalle Ingresos Mensuales'!F104</f>
        <v>214454067.97</v>
      </c>
      <c r="Z14" s="29">
        <f>+'[1]Detalle Ingresos Mensuales'!G14+'[1]Detalle Ingresos Mensuales'!G59+'[1]Detalle Ingresos Mensuales'!G104</f>
        <v>239896164.85000002</v>
      </c>
      <c r="AA14" s="29">
        <f>+'[1]Detalle Ingresos Mensuales'!H14+'[1]Detalle Ingresos Mensuales'!H59+'[1]Detalle Ingresos Mensuales'!H104</f>
        <v>277536085.72000003</v>
      </c>
      <c r="AB14" s="29">
        <f>+'[1]Detalle Ingresos Mensuales'!I14+'[1]Detalle Ingresos Mensuales'!I59+'[1]Detalle Ingresos Mensuales'!I104</f>
        <v>323420411.42000002</v>
      </c>
      <c r="AC14" s="29">
        <f>+'[1]Detalle Ingresos Mensuales'!J14+'[1]Detalle Ingresos Mensuales'!J59+'[1]Detalle Ingresos Mensuales'!J104</f>
        <v>162576686.91999999</v>
      </c>
      <c r="AD14" s="29">
        <f>+'[1]Detalle Ingresos Mensuales'!K14+'[1]Detalle Ingresos Mensuales'!K59+'[1]Detalle Ingresos Mensuales'!K104</f>
        <v>171732215.38000003</v>
      </c>
      <c r="AE14" s="29">
        <f>+'[1]Detalle Ingresos Mensuales'!L14+'[1]Detalle Ingresos Mensuales'!L59+'[1]Detalle Ingresos Mensuales'!L104</f>
        <v>133704283.67</v>
      </c>
      <c r="AF14" s="29">
        <f>+'[1]Detalle Ingresos Mensuales'!M14+'[1]Detalle Ingresos Mensuales'!M59+'[1]Detalle Ingresos Mensuales'!M104</f>
        <v>114270954.92</v>
      </c>
      <c r="AG14" s="29">
        <f>+'[1]Detalle Ingresos Mensuales'!N14+'[1]Detalle Ingresos Mensuales'!N59+'[1]Detalle Ingresos Mensuales'!N104</f>
        <v>0</v>
      </c>
      <c r="AH14" s="29">
        <f t="shared" si="12"/>
        <v>2188949399.0900006</v>
      </c>
    </row>
    <row r="15" spans="2:34" hidden="1" x14ac:dyDescent="0.2">
      <c r="B15" s="24" t="s">
        <v>26</v>
      </c>
      <c r="C15" s="25" t="s">
        <v>31</v>
      </c>
      <c r="D15" s="25" t="s">
        <v>33</v>
      </c>
      <c r="E15" s="25" t="s">
        <v>31</v>
      </c>
      <c r="F15" s="25" t="s">
        <v>36</v>
      </c>
      <c r="G15" s="25" t="s">
        <v>43</v>
      </c>
      <c r="H15" s="25" t="s">
        <v>28</v>
      </c>
      <c r="I15" s="25" t="s">
        <v>28</v>
      </c>
      <c r="J15" s="26" t="s">
        <v>29</v>
      </c>
      <c r="K15" s="27" t="s">
        <v>44</v>
      </c>
      <c r="L15" s="28">
        <f>+'[1]Presu Ingresos Egresos 2020'!T17</f>
        <v>0</v>
      </c>
      <c r="M15" s="29">
        <f>+'[1]Presuspuestos Extraordinarios'!R15</f>
        <v>0</v>
      </c>
      <c r="N15" s="29">
        <f t="shared" si="5"/>
        <v>0</v>
      </c>
      <c r="O15" s="29">
        <f>+AF15</f>
        <v>0</v>
      </c>
      <c r="P15" s="29">
        <f t="shared" si="6"/>
        <v>0</v>
      </c>
      <c r="Q15" s="29">
        <f t="shared" si="7"/>
        <v>0</v>
      </c>
      <c r="R15" s="29">
        <f t="shared" si="8"/>
        <v>0</v>
      </c>
      <c r="S15" s="29">
        <f t="shared" si="9"/>
        <v>0</v>
      </c>
      <c r="T15" s="29">
        <f t="shared" si="10"/>
        <v>0</v>
      </c>
      <c r="U15" s="29">
        <f t="shared" si="11"/>
        <v>0</v>
      </c>
      <c r="V15" s="29">
        <f>+'[1]Detalle Ingresos Mensuales'!C15+'[1]Detalle Ingresos Mensuales'!C60+'[1]Detalle Ingresos Mensuales'!C105</f>
        <v>0</v>
      </c>
      <c r="W15" s="29">
        <f>+'[1]Detalle Ingresos Mensuales'!D15+'[1]Detalle Ingresos Mensuales'!D60+'[1]Detalle Ingresos Mensuales'!D105</f>
        <v>0</v>
      </c>
      <c r="X15" s="29">
        <f>+'[1]Detalle Ingresos Mensuales'!E15+'[1]Detalle Ingresos Mensuales'!E60+'[1]Detalle Ingresos Mensuales'!E105</f>
        <v>0</v>
      </c>
      <c r="Y15" s="29">
        <f>+'[1]Detalle Ingresos Mensuales'!F15+'[1]Detalle Ingresos Mensuales'!F60+'[1]Detalle Ingresos Mensuales'!F105</f>
        <v>0</v>
      </c>
      <c r="Z15" s="29">
        <f>+'[1]Detalle Ingresos Mensuales'!G15+'[1]Detalle Ingresos Mensuales'!G60+'[1]Detalle Ingresos Mensuales'!G105</f>
        <v>0</v>
      </c>
      <c r="AA15" s="29">
        <f>+'[1]Detalle Ingresos Mensuales'!H15+'[1]Detalle Ingresos Mensuales'!H60+'[1]Detalle Ingresos Mensuales'!H105</f>
        <v>0</v>
      </c>
      <c r="AB15" s="29">
        <f>+'[1]Detalle Ingresos Mensuales'!I15+'[1]Detalle Ingresos Mensuales'!I60+'[1]Detalle Ingresos Mensuales'!I105</f>
        <v>0</v>
      </c>
      <c r="AC15" s="29">
        <f>+'[1]Detalle Ingresos Mensuales'!J15+'[1]Detalle Ingresos Mensuales'!J60+'[1]Detalle Ingresos Mensuales'!J105</f>
        <v>0</v>
      </c>
      <c r="AD15" s="29">
        <f>+'[1]Detalle Ingresos Mensuales'!K15+'[1]Detalle Ingresos Mensuales'!K60+'[1]Detalle Ingresos Mensuales'!K105</f>
        <v>0</v>
      </c>
      <c r="AE15" s="29">
        <f>+'[1]Detalle Ingresos Mensuales'!L15+'[1]Detalle Ingresos Mensuales'!L60+'[1]Detalle Ingresos Mensuales'!L105</f>
        <v>0</v>
      </c>
      <c r="AF15" s="29">
        <f>+'[1]Detalle Ingresos Mensuales'!M15+'[1]Detalle Ingresos Mensuales'!M60+'[1]Detalle Ingresos Mensuales'!M105</f>
        <v>0</v>
      </c>
      <c r="AG15" s="29">
        <f>+'[1]Detalle Ingresos Mensuales'!N15+'[1]Detalle Ingresos Mensuales'!N60+'[1]Detalle Ingresos Mensuales'!N105</f>
        <v>0</v>
      </c>
      <c r="AH15" s="29">
        <f t="shared" si="12"/>
        <v>0</v>
      </c>
    </row>
    <row r="16" spans="2:34" s="18" customFormat="1" x14ac:dyDescent="0.2">
      <c r="B16" s="19" t="s">
        <v>26</v>
      </c>
      <c r="C16" s="14" t="s">
        <v>31</v>
      </c>
      <c r="D16" s="14" t="s">
        <v>33</v>
      </c>
      <c r="E16" s="14" t="s">
        <v>31</v>
      </c>
      <c r="F16" s="14" t="s">
        <v>45</v>
      </c>
      <c r="G16" s="14" t="s">
        <v>27</v>
      </c>
      <c r="H16" s="14" t="s">
        <v>28</v>
      </c>
      <c r="I16" s="14" t="s">
        <v>28</v>
      </c>
      <c r="J16" s="15" t="s">
        <v>29</v>
      </c>
      <c r="K16" s="30" t="s">
        <v>46</v>
      </c>
      <c r="L16" s="20">
        <f>SUM(L17:L18)</f>
        <v>11150022773</v>
      </c>
      <c r="M16" s="20">
        <f t="shared" ref="M16:AH16" si="13">SUM(M17:M18)</f>
        <v>0</v>
      </c>
      <c r="N16" s="130">
        <f t="shared" si="13"/>
        <v>11150022773</v>
      </c>
      <c r="O16" s="130">
        <f t="shared" si="13"/>
        <v>979083224.17999995</v>
      </c>
      <c r="P16" s="130">
        <f t="shared" si="13"/>
        <v>10403511013.66</v>
      </c>
      <c r="Q16" s="20">
        <f t="shared" si="13"/>
        <v>746511759.34000015</v>
      </c>
      <c r="R16" s="20">
        <f t="shared" si="13"/>
        <v>1641365558.8099999</v>
      </c>
      <c r="S16" s="20">
        <f t="shared" si="13"/>
        <v>8762145454.8500004</v>
      </c>
      <c r="T16" s="20">
        <f t="shared" si="13"/>
        <v>10403511013.66</v>
      </c>
      <c r="U16" s="20">
        <f t="shared" si="13"/>
        <v>746511759.34000015</v>
      </c>
      <c r="V16" s="20">
        <f t="shared" si="13"/>
        <v>930919868.13999999</v>
      </c>
      <c r="W16" s="20">
        <f t="shared" si="13"/>
        <v>936207869.54999995</v>
      </c>
      <c r="X16" s="20">
        <f t="shared" si="13"/>
        <v>935509909.90999997</v>
      </c>
      <c r="Y16" s="20">
        <f t="shared" si="13"/>
        <v>804321096.37</v>
      </c>
      <c r="Z16" s="20">
        <f t="shared" si="13"/>
        <v>726946313.13999999</v>
      </c>
      <c r="AA16" s="20">
        <f t="shared" si="13"/>
        <v>697129816.46000004</v>
      </c>
      <c r="AB16" s="20">
        <f t="shared" si="13"/>
        <v>709799186.59000003</v>
      </c>
      <c r="AC16" s="20">
        <f t="shared" si="13"/>
        <v>713382598</v>
      </c>
      <c r="AD16" s="20">
        <f t="shared" si="13"/>
        <v>2307928796.6900001</v>
      </c>
      <c r="AE16" s="20">
        <f t="shared" si="13"/>
        <v>662282334.63</v>
      </c>
      <c r="AF16" s="20">
        <f t="shared" si="13"/>
        <v>979083224.17999995</v>
      </c>
      <c r="AG16" s="20">
        <f t="shared" si="13"/>
        <v>0</v>
      </c>
      <c r="AH16" s="20">
        <f t="shared" si="13"/>
        <v>10403511013.66</v>
      </c>
    </row>
    <row r="17" spans="2:34" hidden="1" x14ac:dyDescent="0.2">
      <c r="B17" s="24" t="s">
        <v>26</v>
      </c>
      <c r="C17" s="25" t="s">
        <v>31</v>
      </c>
      <c r="D17" s="25" t="s">
        <v>33</v>
      </c>
      <c r="E17" s="25" t="s">
        <v>31</v>
      </c>
      <c r="F17" s="25" t="s">
        <v>45</v>
      </c>
      <c r="G17" s="25" t="s">
        <v>41</v>
      </c>
      <c r="H17" s="25" t="s">
        <v>28</v>
      </c>
      <c r="I17" s="25" t="s">
        <v>28</v>
      </c>
      <c r="J17" s="26" t="s">
        <v>29</v>
      </c>
      <c r="K17" s="27" t="s">
        <v>47</v>
      </c>
      <c r="L17" s="28">
        <f>+'[1]Presu Ingresos Egresos 2020'!T19</f>
        <v>0</v>
      </c>
      <c r="M17" s="29">
        <f>+'[1]Presuspuestos Extraordinarios'!R17</f>
        <v>0</v>
      </c>
      <c r="N17" s="29">
        <f t="shared" ref="N17:N18" si="14">SUM(L17:M17)</f>
        <v>0</v>
      </c>
      <c r="O17" s="29">
        <f>+AF17</f>
        <v>0</v>
      </c>
      <c r="P17" s="29">
        <f t="shared" ref="P17:P18" si="15">+AH17</f>
        <v>0</v>
      </c>
      <c r="Q17" s="29">
        <f t="shared" ref="Q17:Q18" si="16">+N17-P17</f>
        <v>0</v>
      </c>
      <c r="R17" s="29">
        <f t="shared" ref="R17:R18" si="17">SUM(AE17:AG17)</f>
        <v>0</v>
      </c>
      <c r="S17" s="29">
        <f t="shared" ref="S17:S18" si="18">SUM(V17:AD17)</f>
        <v>0</v>
      </c>
      <c r="T17" s="29">
        <f t="shared" ref="T17:T18" si="19">SUM(R17:S17)</f>
        <v>0</v>
      </c>
      <c r="U17" s="29">
        <f t="shared" ref="U17:U18" si="20">+N17-T17</f>
        <v>0</v>
      </c>
      <c r="V17" s="29">
        <f>+'[1]Detalle Ingresos Mensuales'!C17+'[1]Detalle Ingresos Mensuales'!C62+'[1]Detalle Ingresos Mensuales'!C107</f>
        <v>0</v>
      </c>
      <c r="W17" s="29">
        <f>+'[1]Detalle Ingresos Mensuales'!D17+'[1]Detalle Ingresos Mensuales'!D62+'[1]Detalle Ingresos Mensuales'!D107</f>
        <v>0</v>
      </c>
      <c r="X17" s="29">
        <f>+'[1]Detalle Ingresos Mensuales'!E17+'[1]Detalle Ingresos Mensuales'!E62+'[1]Detalle Ingresos Mensuales'!E107</f>
        <v>0</v>
      </c>
      <c r="Y17" s="29">
        <f>+'[1]Detalle Ingresos Mensuales'!F17+'[1]Detalle Ingresos Mensuales'!F62+'[1]Detalle Ingresos Mensuales'!F107</f>
        <v>0</v>
      </c>
      <c r="Z17" s="29">
        <f>+'[1]Detalle Ingresos Mensuales'!G17+'[1]Detalle Ingresos Mensuales'!G62+'[1]Detalle Ingresos Mensuales'!G107</f>
        <v>0</v>
      </c>
      <c r="AA17" s="29">
        <f>+'[1]Detalle Ingresos Mensuales'!H17+'[1]Detalle Ingresos Mensuales'!H62+'[1]Detalle Ingresos Mensuales'!H107</f>
        <v>0</v>
      </c>
      <c r="AB17" s="29">
        <f>+'[1]Detalle Ingresos Mensuales'!I17+'[1]Detalle Ingresos Mensuales'!I62+'[1]Detalle Ingresos Mensuales'!I107</f>
        <v>0</v>
      </c>
      <c r="AC17" s="29">
        <f>+'[1]Detalle Ingresos Mensuales'!J17+'[1]Detalle Ingresos Mensuales'!J62+'[1]Detalle Ingresos Mensuales'!J107</f>
        <v>0</v>
      </c>
      <c r="AD17" s="29">
        <f>+'[1]Detalle Ingresos Mensuales'!K17+'[1]Detalle Ingresos Mensuales'!K62+'[1]Detalle Ingresos Mensuales'!K107</f>
        <v>0</v>
      </c>
      <c r="AE17" s="29">
        <f>+'[1]Detalle Ingresos Mensuales'!L17+'[1]Detalle Ingresos Mensuales'!L62+'[1]Detalle Ingresos Mensuales'!L107</f>
        <v>0</v>
      </c>
      <c r="AF17" s="29">
        <f>+'[1]Detalle Ingresos Mensuales'!M17+'[1]Detalle Ingresos Mensuales'!M62+'[1]Detalle Ingresos Mensuales'!M107</f>
        <v>0</v>
      </c>
      <c r="AG17" s="29">
        <f>+'[1]Detalle Ingresos Mensuales'!N17+'[1]Detalle Ingresos Mensuales'!N62+'[1]Detalle Ingresos Mensuales'!N107</f>
        <v>0</v>
      </c>
      <c r="AH17" s="29">
        <f t="shared" ref="AH17:AH18" si="21">SUM(V17:AG17)</f>
        <v>0</v>
      </c>
    </row>
    <row r="18" spans="2:34" hidden="1" x14ac:dyDescent="0.2">
      <c r="B18" s="24" t="s">
        <v>26</v>
      </c>
      <c r="C18" s="25" t="s">
        <v>31</v>
      </c>
      <c r="D18" s="25" t="s">
        <v>33</v>
      </c>
      <c r="E18" s="25" t="s">
        <v>31</v>
      </c>
      <c r="F18" s="25" t="s">
        <v>45</v>
      </c>
      <c r="G18" s="25" t="s">
        <v>43</v>
      </c>
      <c r="H18" s="25" t="s">
        <v>28</v>
      </c>
      <c r="I18" s="25" t="s">
        <v>28</v>
      </c>
      <c r="J18" s="26" t="s">
        <v>29</v>
      </c>
      <c r="K18" s="27" t="s">
        <v>48</v>
      </c>
      <c r="L18" s="28">
        <f>+'[1]Presu Ingresos Egresos 2020'!T20</f>
        <v>11150022773</v>
      </c>
      <c r="M18" s="29">
        <f>+'[1]Presuspuestos Extraordinarios'!R18</f>
        <v>0</v>
      </c>
      <c r="N18" s="29">
        <f t="shared" si="14"/>
        <v>11150022773</v>
      </c>
      <c r="O18" s="29">
        <f>+AF18</f>
        <v>979083224.17999995</v>
      </c>
      <c r="P18" s="29">
        <f t="shared" si="15"/>
        <v>10403511013.66</v>
      </c>
      <c r="Q18" s="29">
        <f t="shared" si="16"/>
        <v>746511759.34000015</v>
      </c>
      <c r="R18" s="29">
        <f t="shared" si="17"/>
        <v>1641365558.8099999</v>
      </c>
      <c r="S18" s="29">
        <f t="shared" si="18"/>
        <v>8762145454.8500004</v>
      </c>
      <c r="T18" s="29">
        <f t="shared" si="19"/>
        <v>10403511013.66</v>
      </c>
      <c r="U18" s="29">
        <f t="shared" si="20"/>
        <v>746511759.34000015</v>
      </c>
      <c r="V18" s="29">
        <f>+'[1]Detalle Ingresos Mensuales'!C18+'[1]Detalle Ingresos Mensuales'!C63+'[1]Detalle Ingresos Mensuales'!C108</f>
        <v>930919868.13999999</v>
      </c>
      <c r="W18" s="29">
        <f>+'[1]Detalle Ingresos Mensuales'!D18+'[1]Detalle Ingresos Mensuales'!D63+'[1]Detalle Ingresos Mensuales'!D108</f>
        <v>936207869.54999995</v>
      </c>
      <c r="X18" s="29">
        <f>+'[1]Detalle Ingresos Mensuales'!E18+'[1]Detalle Ingresos Mensuales'!E63+'[1]Detalle Ingresos Mensuales'!E108</f>
        <v>935509909.90999997</v>
      </c>
      <c r="Y18" s="29">
        <f>+'[1]Detalle Ingresos Mensuales'!F18+'[1]Detalle Ingresos Mensuales'!F63+'[1]Detalle Ingresos Mensuales'!F108</f>
        <v>804321096.37</v>
      </c>
      <c r="Z18" s="29">
        <f>+'[1]Detalle Ingresos Mensuales'!G18+'[1]Detalle Ingresos Mensuales'!G63+'[1]Detalle Ingresos Mensuales'!G108</f>
        <v>726946313.13999999</v>
      </c>
      <c r="AA18" s="29">
        <f>+'[1]Detalle Ingresos Mensuales'!H18+'[1]Detalle Ingresos Mensuales'!H63+'[1]Detalle Ingresos Mensuales'!H108</f>
        <v>697129816.46000004</v>
      </c>
      <c r="AB18" s="29">
        <f>+'[1]Detalle Ingresos Mensuales'!I18+'[1]Detalle Ingresos Mensuales'!I63+'[1]Detalle Ingresos Mensuales'!I108</f>
        <v>709799186.59000003</v>
      </c>
      <c r="AC18" s="29">
        <f>+'[1]Detalle Ingresos Mensuales'!J18+'[1]Detalle Ingresos Mensuales'!J63+'[1]Detalle Ingresos Mensuales'!J108</f>
        <v>713382598</v>
      </c>
      <c r="AD18" s="29">
        <f>+'[1]Detalle Ingresos Mensuales'!K18+'[1]Detalle Ingresos Mensuales'!K63+'[1]Detalle Ingresos Mensuales'!K108</f>
        <v>2307928796.6900001</v>
      </c>
      <c r="AE18" s="29">
        <f>+'[1]Detalle Ingresos Mensuales'!L18+'[1]Detalle Ingresos Mensuales'!L63+'[1]Detalle Ingresos Mensuales'!L108</f>
        <v>662282334.63</v>
      </c>
      <c r="AF18" s="29">
        <f>+'[1]Detalle Ingresos Mensuales'!M18+'[1]Detalle Ingresos Mensuales'!M63+'[1]Detalle Ingresos Mensuales'!M108</f>
        <v>979083224.17999995</v>
      </c>
      <c r="AG18" s="29">
        <f>+'[1]Detalle Ingresos Mensuales'!N18+'[1]Detalle Ingresos Mensuales'!N63+'[1]Detalle Ingresos Mensuales'!N108</f>
        <v>0</v>
      </c>
      <c r="AH18" s="29">
        <f t="shared" si="21"/>
        <v>10403511013.66</v>
      </c>
    </row>
    <row r="19" spans="2:34" s="18" customFormat="1" hidden="1" x14ac:dyDescent="0.2">
      <c r="B19" s="19" t="s">
        <v>26</v>
      </c>
      <c r="C19" s="14" t="s">
        <v>31</v>
      </c>
      <c r="D19" s="14" t="s">
        <v>33</v>
      </c>
      <c r="E19" s="14" t="s">
        <v>31</v>
      </c>
      <c r="F19" s="14" t="s">
        <v>49</v>
      </c>
      <c r="G19" s="14" t="s">
        <v>27</v>
      </c>
      <c r="H19" s="14" t="s">
        <v>28</v>
      </c>
      <c r="I19" s="14" t="s">
        <v>28</v>
      </c>
      <c r="J19" s="15" t="s">
        <v>29</v>
      </c>
      <c r="K19" s="23" t="s">
        <v>50</v>
      </c>
      <c r="L19" s="20">
        <f>SUM(L20:L21)</f>
        <v>0</v>
      </c>
      <c r="M19" s="20">
        <f t="shared" ref="M19:AH19" si="22">SUM(M20:M21)</f>
        <v>0</v>
      </c>
      <c r="N19" s="20">
        <f t="shared" si="22"/>
        <v>0</v>
      </c>
      <c r="O19" s="20">
        <f t="shared" si="22"/>
        <v>0</v>
      </c>
      <c r="P19" s="20">
        <f t="shared" si="22"/>
        <v>0</v>
      </c>
      <c r="Q19" s="20">
        <f t="shared" si="22"/>
        <v>0</v>
      </c>
      <c r="R19" s="20">
        <f t="shared" si="22"/>
        <v>0</v>
      </c>
      <c r="S19" s="20">
        <f t="shared" si="22"/>
        <v>0</v>
      </c>
      <c r="T19" s="20">
        <f t="shared" si="22"/>
        <v>0</v>
      </c>
      <c r="U19" s="20">
        <f t="shared" si="22"/>
        <v>0</v>
      </c>
      <c r="V19" s="20">
        <f t="shared" si="22"/>
        <v>0</v>
      </c>
      <c r="W19" s="20">
        <f t="shared" si="22"/>
        <v>0</v>
      </c>
      <c r="X19" s="20">
        <f t="shared" si="22"/>
        <v>0</v>
      </c>
      <c r="Y19" s="20">
        <f t="shared" si="22"/>
        <v>0</v>
      </c>
      <c r="Z19" s="20">
        <f t="shared" si="22"/>
        <v>0</v>
      </c>
      <c r="AA19" s="20">
        <f t="shared" si="22"/>
        <v>0</v>
      </c>
      <c r="AB19" s="20">
        <f t="shared" si="22"/>
        <v>0</v>
      </c>
      <c r="AC19" s="20">
        <f t="shared" si="22"/>
        <v>0</v>
      </c>
      <c r="AD19" s="20">
        <f t="shared" si="22"/>
        <v>0</v>
      </c>
      <c r="AE19" s="20">
        <f t="shared" si="22"/>
        <v>0</v>
      </c>
      <c r="AF19" s="20">
        <f t="shared" si="22"/>
        <v>0</v>
      </c>
      <c r="AG19" s="20">
        <f t="shared" si="22"/>
        <v>0</v>
      </c>
      <c r="AH19" s="20">
        <f t="shared" si="22"/>
        <v>0</v>
      </c>
    </row>
    <row r="20" spans="2:34" hidden="1" x14ac:dyDescent="0.2">
      <c r="B20" s="24" t="s">
        <v>26</v>
      </c>
      <c r="C20" s="25" t="s">
        <v>31</v>
      </c>
      <c r="D20" s="25" t="s">
        <v>33</v>
      </c>
      <c r="E20" s="25" t="s">
        <v>31</v>
      </c>
      <c r="F20" s="25" t="s">
        <v>49</v>
      </c>
      <c r="G20" s="25" t="s">
        <v>36</v>
      </c>
      <c r="H20" s="25" t="s">
        <v>28</v>
      </c>
      <c r="I20" s="25" t="s">
        <v>28</v>
      </c>
      <c r="J20" s="26" t="s">
        <v>29</v>
      </c>
      <c r="K20" s="27" t="s">
        <v>51</v>
      </c>
      <c r="L20" s="28">
        <f>+'[1]Presu Ingresos Egresos 2020'!T22</f>
        <v>0</v>
      </c>
      <c r="M20" s="29">
        <f>+'[1]Presuspuestos Extraordinarios'!R20</f>
        <v>0</v>
      </c>
      <c r="N20" s="29">
        <f t="shared" ref="N20:N21" si="23">SUM(L20:M20)</f>
        <v>0</v>
      </c>
      <c r="O20" s="29">
        <f>+AF20</f>
        <v>0</v>
      </c>
      <c r="P20" s="29">
        <f t="shared" ref="P20:P21" si="24">+AH20</f>
        <v>0</v>
      </c>
      <c r="Q20" s="29">
        <f t="shared" ref="Q20:Q21" si="25">+N20-P20</f>
        <v>0</v>
      </c>
      <c r="R20" s="29">
        <f t="shared" ref="R20:R21" si="26">SUM(AE20:AG20)</f>
        <v>0</v>
      </c>
      <c r="S20" s="29">
        <f t="shared" ref="S20:S21" si="27">SUM(V20:AD20)</f>
        <v>0</v>
      </c>
      <c r="T20" s="29">
        <f t="shared" ref="T20:T21" si="28">SUM(R20:S20)</f>
        <v>0</v>
      </c>
      <c r="U20" s="29">
        <f t="shared" ref="U20:U21" si="29">+N20-T20</f>
        <v>0</v>
      </c>
      <c r="V20" s="29">
        <f>+'[1]Detalle Ingresos Mensuales'!C20+'[1]Detalle Ingresos Mensuales'!C65+'[1]Detalle Ingresos Mensuales'!C110</f>
        <v>0</v>
      </c>
      <c r="W20" s="29">
        <f>+'[1]Detalle Ingresos Mensuales'!D20+'[1]Detalle Ingresos Mensuales'!D65+'[1]Detalle Ingresos Mensuales'!D110</f>
        <v>0</v>
      </c>
      <c r="X20" s="29">
        <f>+'[1]Detalle Ingresos Mensuales'!E20+'[1]Detalle Ingresos Mensuales'!E65+'[1]Detalle Ingresos Mensuales'!E110</f>
        <v>0</v>
      </c>
      <c r="Y20" s="29">
        <f>+'[1]Detalle Ingresos Mensuales'!F20+'[1]Detalle Ingresos Mensuales'!F65+'[1]Detalle Ingresos Mensuales'!F110</f>
        <v>0</v>
      </c>
      <c r="Z20" s="29">
        <f>+'[1]Detalle Ingresos Mensuales'!G20+'[1]Detalle Ingresos Mensuales'!G65+'[1]Detalle Ingresos Mensuales'!G110</f>
        <v>0</v>
      </c>
      <c r="AA20" s="29">
        <f>+'[1]Detalle Ingresos Mensuales'!H20+'[1]Detalle Ingresos Mensuales'!H65+'[1]Detalle Ingresos Mensuales'!H110</f>
        <v>0</v>
      </c>
      <c r="AB20" s="29">
        <f>+'[1]Detalle Ingresos Mensuales'!I20+'[1]Detalle Ingresos Mensuales'!I65+'[1]Detalle Ingresos Mensuales'!I110</f>
        <v>0</v>
      </c>
      <c r="AC20" s="29">
        <f>+'[1]Detalle Ingresos Mensuales'!J20+'[1]Detalle Ingresos Mensuales'!J65+'[1]Detalle Ingresos Mensuales'!J110</f>
        <v>0</v>
      </c>
      <c r="AD20" s="29">
        <f>+'[1]Detalle Ingresos Mensuales'!K20+'[1]Detalle Ingresos Mensuales'!K65+'[1]Detalle Ingresos Mensuales'!K110</f>
        <v>0</v>
      </c>
      <c r="AE20" s="29">
        <f>+'[1]Detalle Ingresos Mensuales'!L20+'[1]Detalle Ingresos Mensuales'!L65+'[1]Detalle Ingresos Mensuales'!L110</f>
        <v>0</v>
      </c>
      <c r="AF20" s="29">
        <f>+'[1]Detalle Ingresos Mensuales'!M20+'[1]Detalle Ingresos Mensuales'!M65+'[1]Detalle Ingresos Mensuales'!M110</f>
        <v>0</v>
      </c>
      <c r="AG20" s="29">
        <f>+'[1]Detalle Ingresos Mensuales'!N20+'[1]Detalle Ingresos Mensuales'!N65+'[1]Detalle Ingresos Mensuales'!N110</f>
        <v>0</v>
      </c>
      <c r="AH20" s="29">
        <f t="shared" ref="AH20:AH21" si="30">SUM(V20:AG20)</f>
        <v>0</v>
      </c>
    </row>
    <row r="21" spans="2:34" hidden="1" x14ac:dyDescent="0.2">
      <c r="B21" s="24" t="s">
        <v>26</v>
      </c>
      <c r="C21" s="25" t="s">
        <v>31</v>
      </c>
      <c r="D21" s="25" t="s">
        <v>33</v>
      </c>
      <c r="E21" s="25" t="s">
        <v>31</v>
      </c>
      <c r="F21" s="25" t="s">
        <v>49</v>
      </c>
      <c r="G21" s="25" t="s">
        <v>52</v>
      </c>
      <c r="H21" s="25" t="s">
        <v>28</v>
      </c>
      <c r="I21" s="25" t="s">
        <v>28</v>
      </c>
      <c r="J21" s="26" t="s">
        <v>29</v>
      </c>
      <c r="K21" s="27" t="s">
        <v>53</v>
      </c>
      <c r="L21" s="28">
        <f>+'[1]Presu Ingresos Egresos 2020'!T23</f>
        <v>0</v>
      </c>
      <c r="M21" s="29">
        <f>+'[1]Presuspuestos Extraordinarios'!R21</f>
        <v>0</v>
      </c>
      <c r="N21" s="29">
        <f t="shared" si="23"/>
        <v>0</v>
      </c>
      <c r="O21" s="29">
        <f>+AF21</f>
        <v>0</v>
      </c>
      <c r="P21" s="29">
        <f t="shared" si="24"/>
        <v>0</v>
      </c>
      <c r="Q21" s="29">
        <f t="shared" si="25"/>
        <v>0</v>
      </c>
      <c r="R21" s="29">
        <f t="shared" si="26"/>
        <v>0</v>
      </c>
      <c r="S21" s="29">
        <f t="shared" si="27"/>
        <v>0</v>
      </c>
      <c r="T21" s="29">
        <f t="shared" si="28"/>
        <v>0</v>
      </c>
      <c r="U21" s="29">
        <f t="shared" si="29"/>
        <v>0</v>
      </c>
      <c r="V21" s="29">
        <f>+'[1]Detalle Ingresos Mensuales'!C21+'[1]Detalle Ingresos Mensuales'!C66+'[1]Detalle Ingresos Mensuales'!C111</f>
        <v>0</v>
      </c>
      <c r="W21" s="29">
        <f>+'[1]Detalle Ingresos Mensuales'!D21+'[1]Detalle Ingresos Mensuales'!D66+'[1]Detalle Ingresos Mensuales'!D111</f>
        <v>0</v>
      </c>
      <c r="X21" s="29">
        <f>+'[1]Detalle Ingresos Mensuales'!E21+'[1]Detalle Ingresos Mensuales'!E66+'[1]Detalle Ingresos Mensuales'!E111</f>
        <v>0</v>
      </c>
      <c r="Y21" s="29">
        <f>+'[1]Detalle Ingresos Mensuales'!F21+'[1]Detalle Ingresos Mensuales'!F66+'[1]Detalle Ingresos Mensuales'!F111</f>
        <v>0</v>
      </c>
      <c r="Z21" s="29">
        <f>+'[1]Detalle Ingresos Mensuales'!G21+'[1]Detalle Ingresos Mensuales'!G66+'[1]Detalle Ingresos Mensuales'!G111</f>
        <v>0</v>
      </c>
      <c r="AA21" s="29">
        <f>+'[1]Detalle Ingresos Mensuales'!H21+'[1]Detalle Ingresos Mensuales'!H66+'[1]Detalle Ingresos Mensuales'!H111</f>
        <v>0</v>
      </c>
      <c r="AB21" s="29">
        <f>+'[1]Detalle Ingresos Mensuales'!I21+'[1]Detalle Ingresos Mensuales'!I66+'[1]Detalle Ingresos Mensuales'!I111</f>
        <v>0</v>
      </c>
      <c r="AC21" s="29">
        <f>+'[1]Detalle Ingresos Mensuales'!J21+'[1]Detalle Ingresos Mensuales'!J66+'[1]Detalle Ingresos Mensuales'!J111</f>
        <v>0</v>
      </c>
      <c r="AD21" s="29">
        <f>+'[1]Detalle Ingresos Mensuales'!K21+'[1]Detalle Ingresos Mensuales'!K66+'[1]Detalle Ingresos Mensuales'!K111</f>
        <v>0</v>
      </c>
      <c r="AE21" s="29">
        <f>+'[1]Detalle Ingresos Mensuales'!L21+'[1]Detalle Ingresos Mensuales'!L66+'[1]Detalle Ingresos Mensuales'!L111</f>
        <v>0</v>
      </c>
      <c r="AF21" s="29">
        <f>+'[1]Detalle Ingresos Mensuales'!M21+'[1]Detalle Ingresos Mensuales'!M66+'[1]Detalle Ingresos Mensuales'!M111</f>
        <v>0</v>
      </c>
      <c r="AG21" s="29">
        <f>+'[1]Detalle Ingresos Mensuales'!N21+'[1]Detalle Ingresos Mensuales'!N66+'[1]Detalle Ingresos Mensuales'!N111</f>
        <v>0</v>
      </c>
      <c r="AH21" s="29">
        <f t="shared" si="30"/>
        <v>0</v>
      </c>
    </row>
    <row r="22" spans="2:34" s="18" customFormat="1" x14ac:dyDescent="0.2">
      <c r="B22" s="19">
        <v>1</v>
      </c>
      <c r="C22" s="14" t="s">
        <v>31</v>
      </c>
      <c r="D22" s="14" t="s">
        <v>54</v>
      </c>
      <c r="E22" s="14">
        <v>0</v>
      </c>
      <c r="F22" s="14" t="s">
        <v>27</v>
      </c>
      <c r="G22" s="14" t="s">
        <v>27</v>
      </c>
      <c r="H22" s="14" t="s">
        <v>28</v>
      </c>
      <c r="I22" s="14" t="s">
        <v>28</v>
      </c>
      <c r="J22" s="15" t="s">
        <v>29</v>
      </c>
      <c r="K22" s="16" t="s">
        <v>55</v>
      </c>
      <c r="L22" s="20">
        <f>+L23</f>
        <v>2993030320.3299999</v>
      </c>
      <c r="M22" s="20">
        <f t="shared" ref="M22:AH22" si="31">+M23</f>
        <v>0</v>
      </c>
      <c r="N22" s="130">
        <f t="shared" si="31"/>
        <v>2993030320.3299999</v>
      </c>
      <c r="O22" s="130">
        <f t="shared" si="31"/>
        <v>211658349.77000001</v>
      </c>
      <c r="P22" s="130">
        <f t="shared" si="31"/>
        <v>2286317264.4400001</v>
      </c>
      <c r="Q22" s="20">
        <f t="shared" si="31"/>
        <v>706713055.88999975</v>
      </c>
      <c r="R22" s="20">
        <f t="shared" si="31"/>
        <v>411484725.07000005</v>
      </c>
      <c r="S22" s="20">
        <f t="shared" si="31"/>
        <v>1874832539.3700001</v>
      </c>
      <c r="T22" s="20">
        <f t="shared" si="31"/>
        <v>2286317264.4400001</v>
      </c>
      <c r="U22" s="20">
        <f t="shared" si="31"/>
        <v>706713055.88999975</v>
      </c>
      <c r="V22" s="20">
        <f t="shared" si="31"/>
        <v>213063430.31999999</v>
      </c>
      <c r="W22" s="20">
        <f t="shared" si="31"/>
        <v>147973357.94999999</v>
      </c>
      <c r="X22" s="20">
        <f t="shared" si="31"/>
        <v>248370147.43000001</v>
      </c>
      <c r="Y22" s="20">
        <f t="shared" si="31"/>
        <v>160766556.31</v>
      </c>
      <c r="Z22" s="20">
        <f t="shared" si="31"/>
        <v>323844751.17999995</v>
      </c>
      <c r="AA22" s="20">
        <f t="shared" si="31"/>
        <v>195136271.18000001</v>
      </c>
      <c r="AB22" s="20">
        <f t="shared" si="31"/>
        <v>191635590.28</v>
      </c>
      <c r="AC22" s="20">
        <f t="shared" si="31"/>
        <v>197877649</v>
      </c>
      <c r="AD22" s="20">
        <f t="shared" si="31"/>
        <v>196164785.72</v>
      </c>
      <c r="AE22" s="20">
        <f t="shared" si="31"/>
        <v>199826375.30000001</v>
      </c>
      <c r="AF22" s="20">
        <f t="shared" si="31"/>
        <v>211658349.77000001</v>
      </c>
      <c r="AG22" s="20">
        <f t="shared" si="31"/>
        <v>0</v>
      </c>
      <c r="AH22" s="20">
        <f t="shared" si="31"/>
        <v>2286317264.4400001</v>
      </c>
    </row>
    <row r="23" spans="2:34" s="18" customFormat="1" x14ac:dyDescent="0.2">
      <c r="B23" s="12" t="s">
        <v>26</v>
      </c>
      <c r="C23" s="13" t="s">
        <v>31</v>
      </c>
      <c r="D23" s="13" t="s">
        <v>54</v>
      </c>
      <c r="E23" s="13" t="s">
        <v>54</v>
      </c>
      <c r="F23" s="13" t="s">
        <v>27</v>
      </c>
      <c r="G23" s="13" t="s">
        <v>27</v>
      </c>
      <c r="H23" s="13" t="s">
        <v>28</v>
      </c>
      <c r="I23" s="13" t="s">
        <v>28</v>
      </c>
      <c r="J23" s="15" t="s">
        <v>29</v>
      </c>
      <c r="K23" s="16" t="s">
        <v>56</v>
      </c>
      <c r="L23" s="17">
        <f>SUM(L24:L26)</f>
        <v>2993030320.3299999</v>
      </c>
      <c r="M23" s="17">
        <f t="shared" ref="M23:AH23" si="32">SUM(M24:M26)</f>
        <v>0</v>
      </c>
      <c r="N23" s="129">
        <f t="shared" si="32"/>
        <v>2993030320.3299999</v>
      </c>
      <c r="O23" s="129">
        <f t="shared" si="32"/>
        <v>211658349.77000001</v>
      </c>
      <c r="P23" s="129">
        <f t="shared" si="32"/>
        <v>2286317264.4400001</v>
      </c>
      <c r="Q23" s="17">
        <f t="shared" si="32"/>
        <v>706713055.88999975</v>
      </c>
      <c r="R23" s="17">
        <f t="shared" si="32"/>
        <v>411484725.07000005</v>
      </c>
      <c r="S23" s="17">
        <f t="shared" si="32"/>
        <v>1874832539.3700001</v>
      </c>
      <c r="T23" s="17">
        <f t="shared" si="32"/>
        <v>2286317264.4400001</v>
      </c>
      <c r="U23" s="17">
        <f t="shared" si="32"/>
        <v>706713055.88999975</v>
      </c>
      <c r="V23" s="17">
        <f t="shared" si="32"/>
        <v>213063430.31999999</v>
      </c>
      <c r="W23" s="17">
        <f t="shared" si="32"/>
        <v>147973357.94999999</v>
      </c>
      <c r="X23" s="17">
        <f t="shared" si="32"/>
        <v>248370147.43000001</v>
      </c>
      <c r="Y23" s="17">
        <f t="shared" si="32"/>
        <v>160766556.31</v>
      </c>
      <c r="Z23" s="17">
        <f t="shared" si="32"/>
        <v>323844751.17999995</v>
      </c>
      <c r="AA23" s="17">
        <f t="shared" si="32"/>
        <v>195136271.18000001</v>
      </c>
      <c r="AB23" s="17">
        <f t="shared" si="32"/>
        <v>191635590.28</v>
      </c>
      <c r="AC23" s="17">
        <f t="shared" si="32"/>
        <v>197877649</v>
      </c>
      <c r="AD23" s="17">
        <f t="shared" si="32"/>
        <v>196164785.72</v>
      </c>
      <c r="AE23" s="17">
        <f t="shared" si="32"/>
        <v>199826375.30000001</v>
      </c>
      <c r="AF23" s="17">
        <f t="shared" si="32"/>
        <v>211658349.77000001</v>
      </c>
      <c r="AG23" s="17">
        <f t="shared" si="32"/>
        <v>0</v>
      </c>
      <c r="AH23" s="17">
        <f t="shared" si="32"/>
        <v>2286317264.4400001</v>
      </c>
    </row>
    <row r="24" spans="2:34" hidden="1" x14ac:dyDescent="0.2">
      <c r="B24" s="24">
        <v>1</v>
      </c>
      <c r="C24" s="25" t="s">
        <v>31</v>
      </c>
      <c r="D24" s="25" t="s">
        <v>54</v>
      </c>
      <c r="E24" s="25" t="s">
        <v>54</v>
      </c>
      <c r="F24" s="25" t="s">
        <v>36</v>
      </c>
      <c r="G24" s="25" t="s">
        <v>27</v>
      </c>
      <c r="H24" s="25">
        <v>0</v>
      </c>
      <c r="I24" s="25" t="s">
        <v>28</v>
      </c>
      <c r="J24" s="26" t="s">
        <v>29</v>
      </c>
      <c r="K24" s="27" t="s">
        <v>57</v>
      </c>
      <c r="L24" s="28">
        <f>+'[1]Presu Ingresos Egresos 2020'!T26</f>
        <v>1497600000</v>
      </c>
      <c r="M24" s="29">
        <f>+'[1]Presuspuestos Extraordinarios'!R24</f>
        <v>0</v>
      </c>
      <c r="N24" s="29">
        <f t="shared" ref="N24:N26" si="33">SUM(L24:M24)</f>
        <v>1497600000</v>
      </c>
      <c r="O24" s="29">
        <f>+AF24</f>
        <v>173565703.56</v>
      </c>
      <c r="P24" s="29">
        <f t="shared" ref="P24:P26" si="34">+AH24</f>
        <v>1646302268.0600002</v>
      </c>
      <c r="Q24" s="29">
        <f t="shared" ref="Q24:Q26" si="35">+N24-P24</f>
        <v>-148702268.06000018</v>
      </c>
      <c r="R24" s="29">
        <f t="shared" ref="R24:R26" si="36">SUM(AE24:AG24)</f>
        <v>340773669.96000004</v>
      </c>
      <c r="S24" s="29">
        <f t="shared" ref="S24:S26" si="37">SUM(V24:AD24)</f>
        <v>1305528598.1000001</v>
      </c>
      <c r="T24" s="29">
        <f t="shared" ref="T24:T26" si="38">SUM(R24:S24)</f>
        <v>1646302268.0600002</v>
      </c>
      <c r="U24" s="29">
        <f t="shared" ref="U24:U26" si="39">+N24-T24</f>
        <v>-148702268.06000018</v>
      </c>
      <c r="V24" s="29">
        <f>+'[1]Detalle Ingresos Mensuales'!C24+'[1]Detalle Ingresos Mensuales'!C69+'[1]Detalle Ingresos Mensuales'!C114</f>
        <v>124113085.64999999</v>
      </c>
      <c r="W24" s="29">
        <f>+'[1]Detalle Ingresos Mensuales'!D24+'[1]Detalle Ingresos Mensuales'!D69+'[1]Detalle Ingresos Mensuales'!D114</f>
        <v>122163816.92</v>
      </c>
      <c r="X24" s="29">
        <f>+'[1]Detalle Ingresos Mensuales'!E24+'[1]Detalle Ingresos Mensuales'!E69+'[1]Detalle Ingresos Mensuales'!E114</f>
        <v>121656958.59999999</v>
      </c>
      <c r="Y24" s="29">
        <f>+'[1]Detalle Ingresos Mensuales'!F24+'[1]Detalle Ingresos Mensuales'!F69+'[1]Detalle Ingresos Mensuales'!F114</f>
        <v>137703163.56999999</v>
      </c>
      <c r="Z24" s="29">
        <f>+'[1]Detalle Ingresos Mensuales'!G24+'[1]Detalle Ingresos Mensuales'!G69+'[1]Detalle Ingresos Mensuales'!G114</f>
        <v>149504608.51999998</v>
      </c>
      <c r="AA24" s="29">
        <f>+'[1]Detalle Ingresos Mensuales'!H24+'[1]Detalle Ingresos Mensuales'!H69+'[1]Detalle Ingresos Mensuales'!H114</f>
        <v>161008072.09999999</v>
      </c>
      <c r="AB24" s="29">
        <f>+'[1]Detalle Ingresos Mensuales'!I24+'[1]Detalle Ingresos Mensuales'!I69+'[1]Detalle Ingresos Mensuales'!I114</f>
        <v>162122231.53999999</v>
      </c>
      <c r="AC24" s="29">
        <f>+'[1]Detalle Ingresos Mensuales'!J24+'[1]Detalle Ingresos Mensuales'!J69+'[1]Detalle Ingresos Mensuales'!J114</f>
        <v>161005459.28</v>
      </c>
      <c r="AD24" s="29">
        <f>+'[1]Detalle Ingresos Mensuales'!K24+'[1]Detalle Ingresos Mensuales'!K69+'[1]Detalle Ingresos Mensuales'!K114</f>
        <v>166251201.91999999</v>
      </c>
      <c r="AE24" s="29">
        <f>+'[1]Detalle Ingresos Mensuales'!L24+'[1]Detalle Ingresos Mensuales'!L69+'[1]Detalle Ingresos Mensuales'!L114</f>
        <v>167207966.40000001</v>
      </c>
      <c r="AF24" s="29">
        <f>+'[1]Detalle Ingresos Mensuales'!M24+'[1]Detalle Ingresos Mensuales'!M69+'[1]Detalle Ingresos Mensuales'!M114</f>
        <v>173565703.56</v>
      </c>
      <c r="AG24" s="29">
        <f>+'[1]Detalle Ingresos Mensuales'!N24+'[1]Detalle Ingresos Mensuales'!N69+'[1]Detalle Ingresos Mensuales'!N114</f>
        <v>0</v>
      </c>
      <c r="AH24" s="29">
        <f t="shared" ref="AH24:AH26" si="40">SUM(V24:AG24)</f>
        <v>1646302268.0600002</v>
      </c>
    </row>
    <row r="25" spans="2:34" hidden="1" x14ac:dyDescent="0.2">
      <c r="B25" s="24">
        <v>1</v>
      </c>
      <c r="C25" s="25" t="s">
        <v>31</v>
      </c>
      <c r="D25" s="25" t="s">
        <v>54</v>
      </c>
      <c r="E25" s="25" t="s">
        <v>54</v>
      </c>
      <c r="F25" s="25" t="s">
        <v>45</v>
      </c>
      <c r="G25" s="25" t="s">
        <v>27</v>
      </c>
      <c r="H25" s="25" t="s">
        <v>28</v>
      </c>
      <c r="I25" s="25" t="s">
        <v>28</v>
      </c>
      <c r="J25" s="26" t="s">
        <v>29</v>
      </c>
      <c r="K25" s="27" t="s">
        <v>58</v>
      </c>
      <c r="L25" s="28">
        <f>+'[1]Presu Ingresos Egresos 2020'!T27</f>
        <v>0</v>
      </c>
      <c r="M25" s="29">
        <f>+'[1]Presuspuestos Extraordinarios'!R25</f>
        <v>0</v>
      </c>
      <c r="N25" s="29">
        <f t="shared" si="33"/>
        <v>0</v>
      </c>
      <c r="O25" s="29">
        <f>+AF25</f>
        <v>0</v>
      </c>
      <c r="P25" s="29">
        <f t="shared" si="34"/>
        <v>0</v>
      </c>
      <c r="Q25" s="29">
        <f t="shared" si="35"/>
        <v>0</v>
      </c>
      <c r="R25" s="29">
        <f t="shared" si="36"/>
        <v>0</v>
      </c>
      <c r="S25" s="29">
        <f t="shared" si="37"/>
        <v>0</v>
      </c>
      <c r="T25" s="29">
        <f t="shared" si="38"/>
        <v>0</v>
      </c>
      <c r="U25" s="29">
        <f t="shared" si="39"/>
        <v>0</v>
      </c>
      <c r="V25" s="29">
        <f>+'[1]Detalle Ingresos Mensuales'!C25+'[1]Detalle Ingresos Mensuales'!C70+'[1]Detalle Ingresos Mensuales'!C115</f>
        <v>0</v>
      </c>
      <c r="W25" s="29">
        <f>+'[1]Detalle Ingresos Mensuales'!D25+'[1]Detalle Ingresos Mensuales'!D70+'[1]Detalle Ingresos Mensuales'!D115</f>
        <v>0</v>
      </c>
      <c r="X25" s="29">
        <f>+'[1]Detalle Ingresos Mensuales'!E25+'[1]Detalle Ingresos Mensuales'!E70+'[1]Detalle Ingresos Mensuales'!E115</f>
        <v>0</v>
      </c>
      <c r="Y25" s="29">
        <f>+'[1]Detalle Ingresos Mensuales'!F25+'[1]Detalle Ingresos Mensuales'!F70+'[1]Detalle Ingresos Mensuales'!F115</f>
        <v>0</v>
      </c>
      <c r="Z25" s="29">
        <f>+'[1]Detalle Ingresos Mensuales'!G25+'[1]Detalle Ingresos Mensuales'!G70+'[1]Detalle Ingresos Mensuales'!G115</f>
        <v>0</v>
      </c>
      <c r="AA25" s="29">
        <f>+'[1]Detalle Ingresos Mensuales'!H25+'[1]Detalle Ingresos Mensuales'!H70+'[1]Detalle Ingresos Mensuales'!H115</f>
        <v>0</v>
      </c>
      <c r="AB25" s="29">
        <f>+'[1]Detalle Ingresos Mensuales'!I25+'[1]Detalle Ingresos Mensuales'!I70+'[1]Detalle Ingresos Mensuales'!I115</f>
        <v>0</v>
      </c>
      <c r="AC25" s="29">
        <f>+'[1]Detalle Ingresos Mensuales'!J25+'[1]Detalle Ingresos Mensuales'!J70+'[1]Detalle Ingresos Mensuales'!J115</f>
        <v>0</v>
      </c>
      <c r="AD25" s="29">
        <f>+'[1]Detalle Ingresos Mensuales'!K25+'[1]Detalle Ingresos Mensuales'!K70+'[1]Detalle Ingresos Mensuales'!K115</f>
        <v>0</v>
      </c>
      <c r="AE25" s="29">
        <f>+'[1]Detalle Ingresos Mensuales'!L25+'[1]Detalle Ingresos Mensuales'!L70+'[1]Detalle Ingresos Mensuales'!L115</f>
        <v>0</v>
      </c>
      <c r="AF25" s="29">
        <f>+'[1]Detalle Ingresos Mensuales'!M25+'[1]Detalle Ingresos Mensuales'!M70+'[1]Detalle Ingresos Mensuales'!M115</f>
        <v>0</v>
      </c>
      <c r="AG25" s="29">
        <f>+'[1]Detalle Ingresos Mensuales'!N25+'[1]Detalle Ingresos Mensuales'!N70+'[1]Detalle Ingresos Mensuales'!N115</f>
        <v>0</v>
      </c>
      <c r="AH25" s="29">
        <f t="shared" si="40"/>
        <v>0</v>
      </c>
    </row>
    <row r="26" spans="2:34" hidden="1" x14ac:dyDescent="0.2">
      <c r="B26" s="24">
        <v>1</v>
      </c>
      <c r="C26" s="25" t="s">
        <v>31</v>
      </c>
      <c r="D26" s="25" t="s">
        <v>54</v>
      </c>
      <c r="E26" s="25" t="s">
        <v>54</v>
      </c>
      <c r="F26" s="25" t="s">
        <v>49</v>
      </c>
      <c r="G26" s="25" t="s">
        <v>27</v>
      </c>
      <c r="H26" s="25" t="s">
        <v>28</v>
      </c>
      <c r="I26" s="25" t="s">
        <v>28</v>
      </c>
      <c r="J26" s="26" t="s">
        <v>29</v>
      </c>
      <c r="K26" s="27" t="s">
        <v>59</v>
      </c>
      <c r="L26" s="28">
        <f>+'[1]Presu Ingresos Egresos 2020'!T28</f>
        <v>1495430320.3299999</v>
      </c>
      <c r="M26" s="29">
        <f>+'[1]Presuspuestos Extraordinarios'!R26</f>
        <v>0</v>
      </c>
      <c r="N26" s="29">
        <f t="shared" si="33"/>
        <v>1495430320.3299999</v>
      </c>
      <c r="O26" s="29">
        <f>+AF26</f>
        <v>38092646.210000001</v>
      </c>
      <c r="P26" s="29">
        <f t="shared" si="34"/>
        <v>640014996.38</v>
      </c>
      <c r="Q26" s="29">
        <f t="shared" si="35"/>
        <v>855415323.94999993</v>
      </c>
      <c r="R26" s="29">
        <f t="shared" si="36"/>
        <v>70711055.109999999</v>
      </c>
      <c r="S26" s="29">
        <f t="shared" si="37"/>
        <v>569303941.26999998</v>
      </c>
      <c r="T26" s="29">
        <f t="shared" si="38"/>
        <v>640014996.38</v>
      </c>
      <c r="U26" s="29">
        <f t="shared" si="39"/>
        <v>855415323.94999993</v>
      </c>
      <c r="V26" s="29">
        <f>+'[1]Detalle Ingresos Mensuales'!C26+'[1]Detalle Ingresos Mensuales'!C71+'[1]Detalle Ingresos Mensuales'!C116</f>
        <v>88950344.670000017</v>
      </c>
      <c r="W26" s="29">
        <f>+'[1]Detalle Ingresos Mensuales'!D26+'[1]Detalle Ingresos Mensuales'!D71+'[1]Detalle Ingresos Mensuales'!D116</f>
        <v>25809541.029999997</v>
      </c>
      <c r="X26" s="29">
        <f>+'[1]Detalle Ingresos Mensuales'!E26+'[1]Detalle Ingresos Mensuales'!E71+'[1]Detalle Ingresos Mensuales'!E116</f>
        <v>126713188.83</v>
      </c>
      <c r="Y26" s="29">
        <f>+'[1]Detalle Ingresos Mensuales'!F26+'[1]Detalle Ingresos Mensuales'!F71+'[1]Detalle Ingresos Mensuales'!F116</f>
        <v>23063392.739999998</v>
      </c>
      <c r="Z26" s="29">
        <f>+'[1]Detalle Ingresos Mensuales'!G26+'[1]Detalle Ingresos Mensuales'!G71+'[1]Detalle Ingresos Mensuales'!G116</f>
        <v>174340142.65999997</v>
      </c>
      <c r="AA26" s="29">
        <f>+'[1]Detalle Ingresos Mensuales'!H26+'[1]Detalle Ingresos Mensuales'!H71+'[1]Detalle Ingresos Mensuales'!H116</f>
        <v>34128199.080000006</v>
      </c>
      <c r="AB26" s="29">
        <f>+'[1]Detalle Ingresos Mensuales'!I26+'[1]Detalle Ingresos Mensuales'!I71+'[1]Detalle Ingresos Mensuales'!I116</f>
        <v>29513358.740000002</v>
      </c>
      <c r="AC26" s="29">
        <f>+'[1]Detalle Ingresos Mensuales'!J26+'[1]Detalle Ingresos Mensuales'!J71+'[1]Detalle Ingresos Mensuales'!J116</f>
        <v>36872189.719999999</v>
      </c>
      <c r="AD26" s="29">
        <f>+'[1]Detalle Ingresos Mensuales'!K26+'[1]Detalle Ingresos Mensuales'!K71+'[1]Detalle Ingresos Mensuales'!K116</f>
        <v>29913583.800000001</v>
      </c>
      <c r="AE26" s="29">
        <f>+'[1]Detalle Ingresos Mensuales'!L26+'[1]Detalle Ingresos Mensuales'!L71+'[1]Detalle Ingresos Mensuales'!L116</f>
        <v>32618408.899999995</v>
      </c>
      <c r="AF26" s="29">
        <f>+'[1]Detalle Ingresos Mensuales'!M26+'[1]Detalle Ingresos Mensuales'!M71+'[1]Detalle Ingresos Mensuales'!M116</f>
        <v>38092646.210000001</v>
      </c>
      <c r="AG26" s="29">
        <f>+'[1]Detalle Ingresos Mensuales'!N26+'[1]Detalle Ingresos Mensuales'!N71+'[1]Detalle Ingresos Mensuales'!N116</f>
        <v>0</v>
      </c>
      <c r="AH26" s="29">
        <f t="shared" si="40"/>
        <v>640014996.38</v>
      </c>
    </row>
    <row r="27" spans="2:34" s="18" customFormat="1" hidden="1" x14ac:dyDescent="0.2">
      <c r="B27" s="19">
        <v>1</v>
      </c>
      <c r="C27" s="14" t="s">
        <v>60</v>
      </c>
      <c r="D27" s="14">
        <v>0</v>
      </c>
      <c r="E27" s="14">
        <v>0</v>
      </c>
      <c r="F27" s="14" t="s">
        <v>27</v>
      </c>
      <c r="G27" s="14" t="s">
        <v>27</v>
      </c>
      <c r="H27" s="14" t="s">
        <v>28</v>
      </c>
      <c r="I27" s="14" t="s">
        <v>28</v>
      </c>
      <c r="J27" s="15" t="s">
        <v>29</v>
      </c>
      <c r="K27" s="30" t="s">
        <v>61</v>
      </c>
      <c r="L27" s="20">
        <f>SUM(L28+L33)</f>
        <v>0</v>
      </c>
      <c r="M27" s="20">
        <f t="shared" ref="M27:AH27" si="41">SUM(M28+M33)</f>
        <v>186197000</v>
      </c>
      <c r="N27" s="20">
        <f t="shared" si="41"/>
        <v>186197000</v>
      </c>
      <c r="O27" s="20">
        <f t="shared" si="41"/>
        <v>362201879.36000001</v>
      </c>
      <c r="P27" s="20">
        <f t="shared" si="41"/>
        <v>365846868.67000002</v>
      </c>
      <c r="Q27" s="20">
        <f t="shared" si="41"/>
        <v>-179649868.66999999</v>
      </c>
      <c r="R27" s="20">
        <f t="shared" si="41"/>
        <v>362470895.20999998</v>
      </c>
      <c r="S27" s="20">
        <f t="shared" si="41"/>
        <v>3375973.46</v>
      </c>
      <c r="T27" s="20">
        <f t="shared" si="41"/>
        <v>365846868.67000002</v>
      </c>
      <c r="U27" s="20">
        <f t="shared" si="41"/>
        <v>-179649868.66999999</v>
      </c>
      <c r="V27" s="20">
        <f t="shared" si="41"/>
        <v>213278.5</v>
      </c>
      <c r="W27" s="20">
        <f t="shared" si="41"/>
        <v>1328195.55</v>
      </c>
      <c r="X27" s="20">
        <f t="shared" si="41"/>
        <v>232394.36</v>
      </c>
      <c r="Y27" s="20">
        <f t="shared" si="41"/>
        <v>331055.55</v>
      </c>
      <c r="Z27" s="20">
        <f t="shared" si="41"/>
        <v>16602.46</v>
      </c>
      <c r="AA27" s="20">
        <f t="shared" si="41"/>
        <v>725218.07</v>
      </c>
      <c r="AB27" s="20">
        <f t="shared" si="41"/>
        <v>2036.2800000000002</v>
      </c>
      <c r="AC27" s="20">
        <f t="shared" si="41"/>
        <v>270873.13</v>
      </c>
      <c r="AD27" s="20">
        <f t="shared" si="41"/>
        <v>256319.56</v>
      </c>
      <c r="AE27" s="20">
        <f t="shared" si="41"/>
        <v>269015.84999999998</v>
      </c>
      <c r="AF27" s="20">
        <f t="shared" si="41"/>
        <v>362201879.36000001</v>
      </c>
      <c r="AG27" s="20">
        <f t="shared" si="41"/>
        <v>0</v>
      </c>
      <c r="AH27" s="20">
        <f t="shared" si="41"/>
        <v>365846868.67000002</v>
      </c>
    </row>
    <row r="28" spans="2:34" s="18" customFormat="1" x14ac:dyDescent="0.2">
      <c r="B28" s="19" t="s">
        <v>26</v>
      </c>
      <c r="C28" s="14" t="s">
        <v>60</v>
      </c>
      <c r="D28" s="14" t="s">
        <v>26</v>
      </c>
      <c r="E28" s="14" t="s">
        <v>28</v>
      </c>
      <c r="F28" s="14" t="s">
        <v>27</v>
      </c>
      <c r="G28" s="14" t="s">
        <v>27</v>
      </c>
      <c r="H28" s="14" t="s">
        <v>28</v>
      </c>
      <c r="I28" s="14" t="s">
        <v>28</v>
      </c>
      <c r="J28" s="15" t="s">
        <v>29</v>
      </c>
      <c r="K28" s="31" t="s">
        <v>62</v>
      </c>
      <c r="L28" s="20">
        <f>SUM(L29:L32)</f>
        <v>0</v>
      </c>
      <c r="M28" s="20">
        <f t="shared" ref="M28:AH28" si="42">SUM(M29:M32)</f>
        <v>186197000</v>
      </c>
      <c r="N28" s="130">
        <f t="shared" si="42"/>
        <v>186197000</v>
      </c>
      <c r="O28" s="130">
        <f t="shared" si="42"/>
        <v>362201879.36000001</v>
      </c>
      <c r="P28" s="130">
        <f t="shared" si="42"/>
        <v>365846868.67000002</v>
      </c>
      <c r="Q28" s="20">
        <f t="shared" si="42"/>
        <v>-179649868.66999999</v>
      </c>
      <c r="R28" s="20">
        <f t="shared" si="42"/>
        <v>362470895.20999998</v>
      </c>
      <c r="S28" s="20">
        <f t="shared" si="42"/>
        <v>3375973.46</v>
      </c>
      <c r="T28" s="20">
        <f t="shared" si="42"/>
        <v>365846868.67000002</v>
      </c>
      <c r="U28" s="20">
        <f t="shared" si="42"/>
        <v>-179649868.66999999</v>
      </c>
      <c r="V28" s="20">
        <f t="shared" si="42"/>
        <v>213278.5</v>
      </c>
      <c r="W28" s="20">
        <f t="shared" si="42"/>
        <v>1328195.55</v>
      </c>
      <c r="X28" s="20">
        <f t="shared" si="42"/>
        <v>232394.36</v>
      </c>
      <c r="Y28" s="20">
        <f t="shared" si="42"/>
        <v>331055.55</v>
      </c>
      <c r="Z28" s="20">
        <f t="shared" si="42"/>
        <v>16602.46</v>
      </c>
      <c r="AA28" s="20">
        <f t="shared" si="42"/>
        <v>725218.07</v>
      </c>
      <c r="AB28" s="20">
        <f t="shared" si="42"/>
        <v>2036.2800000000002</v>
      </c>
      <c r="AC28" s="20">
        <f t="shared" si="42"/>
        <v>270873.13</v>
      </c>
      <c r="AD28" s="20">
        <f t="shared" si="42"/>
        <v>256319.56</v>
      </c>
      <c r="AE28" s="20">
        <f t="shared" si="42"/>
        <v>269015.84999999998</v>
      </c>
      <c r="AF28" s="20">
        <f t="shared" si="42"/>
        <v>362201879.36000001</v>
      </c>
      <c r="AG28" s="20">
        <f t="shared" si="42"/>
        <v>0</v>
      </c>
      <c r="AH28" s="20">
        <f t="shared" si="42"/>
        <v>365846868.67000002</v>
      </c>
    </row>
    <row r="29" spans="2:34" hidden="1" x14ac:dyDescent="0.2">
      <c r="B29" s="24">
        <v>1</v>
      </c>
      <c r="C29" s="25" t="s">
        <v>60</v>
      </c>
      <c r="D29" s="25">
        <v>1</v>
      </c>
      <c r="E29" s="25" t="s">
        <v>26</v>
      </c>
      <c r="F29" s="25" t="s">
        <v>27</v>
      </c>
      <c r="G29" s="25" t="s">
        <v>27</v>
      </c>
      <c r="H29" s="25">
        <v>0</v>
      </c>
      <c r="I29" s="25" t="s">
        <v>28</v>
      </c>
      <c r="J29" s="26" t="s">
        <v>29</v>
      </c>
      <c r="K29" s="27" t="s">
        <v>63</v>
      </c>
      <c r="L29" s="28">
        <f>+'[1]Presu Ingresos Egresos 2020'!T31</f>
        <v>0</v>
      </c>
      <c r="M29" s="29">
        <f>+'[1]Presuspuestos Extraordinarios'!R29</f>
        <v>0</v>
      </c>
      <c r="N29" s="29">
        <f t="shared" ref="N29:N32" si="43">SUM(L29:M29)</f>
        <v>0</v>
      </c>
      <c r="O29" s="29">
        <f>+AF29</f>
        <v>0</v>
      </c>
      <c r="P29" s="29">
        <f t="shared" ref="P29:P32" si="44">+AH29</f>
        <v>0</v>
      </c>
      <c r="Q29" s="29">
        <f t="shared" ref="Q29:Q32" si="45">+N29-P29</f>
        <v>0</v>
      </c>
      <c r="R29" s="29">
        <f t="shared" ref="R29:R32" si="46">SUM(AE29:AG29)</f>
        <v>0</v>
      </c>
      <c r="S29" s="29">
        <f t="shared" ref="S29:S32" si="47">SUM(V29:AD29)</f>
        <v>0</v>
      </c>
      <c r="T29" s="29">
        <f t="shared" ref="T29:T32" si="48">SUM(R29:S29)</f>
        <v>0</v>
      </c>
      <c r="U29" s="29">
        <f t="shared" ref="U29:U32" si="49">+N29-T29</f>
        <v>0</v>
      </c>
      <c r="V29" s="29">
        <f>+'[1]Detalle Ingresos Mensuales'!C29+'[1]Detalle Ingresos Mensuales'!C74+'[1]Detalle Ingresos Mensuales'!C119</f>
        <v>0</v>
      </c>
      <c r="W29" s="29">
        <f>+'[1]Detalle Ingresos Mensuales'!D29+'[1]Detalle Ingresos Mensuales'!D74+'[1]Detalle Ingresos Mensuales'!D119</f>
        <v>0</v>
      </c>
      <c r="X29" s="29">
        <f>+'[1]Detalle Ingresos Mensuales'!E29+'[1]Detalle Ingresos Mensuales'!E74+'[1]Detalle Ingresos Mensuales'!E119</f>
        <v>0</v>
      </c>
      <c r="Y29" s="29">
        <f>+'[1]Detalle Ingresos Mensuales'!F29+'[1]Detalle Ingresos Mensuales'!F74+'[1]Detalle Ingresos Mensuales'!F119</f>
        <v>0</v>
      </c>
      <c r="Z29" s="29">
        <f>+'[1]Detalle Ingresos Mensuales'!G29+'[1]Detalle Ingresos Mensuales'!G74+'[1]Detalle Ingresos Mensuales'!G119</f>
        <v>0</v>
      </c>
      <c r="AA29" s="29">
        <f>+'[1]Detalle Ingresos Mensuales'!H29+'[1]Detalle Ingresos Mensuales'!H74+'[1]Detalle Ingresos Mensuales'!H119</f>
        <v>0</v>
      </c>
      <c r="AB29" s="29">
        <f>+'[1]Detalle Ingresos Mensuales'!I29+'[1]Detalle Ingresos Mensuales'!I74+'[1]Detalle Ingresos Mensuales'!I119</f>
        <v>0</v>
      </c>
      <c r="AC29" s="29">
        <f>+'[1]Detalle Ingresos Mensuales'!J29+'[1]Detalle Ingresos Mensuales'!J74+'[1]Detalle Ingresos Mensuales'!J119</f>
        <v>0</v>
      </c>
      <c r="AD29" s="29">
        <f>+'[1]Detalle Ingresos Mensuales'!K29+'[1]Detalle Ingresos Mensuales'!K74+'[1]Detalle Ingresos Mensuales'!K119</f>
        <v>0</v>
      </c>
      <c r="AE29" s="29">
        <f>+'[1]Detalle Ingresos Mensuales'!L29+'[1]Detalle Ingresos Mensuales'!L74+'[1]Detalle Ingresos Mensuales'!L119</f>
        <v>0</v>
      </c>
      <c r="AF29" s="29">
        <f>+'[1]Detalle Ingresos Mensuales'!M29+'[1]Detalle Ingresos Mensuales'!M74+'[1]Detalle Ingresos Mensuales'!M119</f>
        <v>0</v>
      </c>
      <c r="AG29" s="29">
        <f>+'[1]Detalle Ingresos Mensuales'!N29+'[1]Detalle Ingresos Mensuales'!N74+'[1]Detalle Ingresos Mensuales'!N119</f>
        <v>0</v>
      </c>
      <c r="AH29" s="29">
        <f t="shared" ref="AH29:AH32" si="50">SUM(V29:AG29)</f>
        <v>0</v>
      </c>
    </row>
    <row r="30" spans="2:34" hidden="1" x14ac:dyDescent="0.2">
      <c r="B30" s="24">
        <v>1</v>
      </c>
      <c r="C30" s="25" t="s">
        <v>60</v>
      </c>
      <c r="D30" s="25">
        <v>1</v>
      </c>
      <c r="E30" s="25" t="s">
        <v>33</v>
      </c>
      <c r="F30" s="25" t="s">
        <v>27</v>
      </c>
      <c r="G30" s="25" t="s">
        <v>27</v>
      </c>
      <c r="H30" s="25">
        <v>0</v>
      </c>
      <c r="I30" s="25" t="s">
        <v>28</v>
      </c>
      <c r="J30" s="26" t="s">
        <v>29</v>
      </c>
      <c r="K30" s="27" t="s">
        <v>64</v>
      </c>
      <c r="L30" s="28">
        <f>+'[1]Presu Ingresos Egresos 2020'!T32</f>
        <v>0</v>
      </c>
      <c r="M30" s="29">
        <f>+'[1]Presuspuestos Extraordinarios'!R30</f>
        <v>0</v>
      </c>
      <c r="N30" s="29">
        <f t="shared" si="43"/>
        <v>0</v>
      </c>
      <c r="O30" s="29">
        <f>+AF30</f>
        <v>0</v>
      </c>
      <c r="P30" s="29">
        <f t="shared" si="44"/>
        <v>0</v>
      </c>
      <c r="Q30" s="29">
        <f t="shared" si="45"/>
        <v>0</v>
      </c>
      <c r="R30" s="29">
        <f t="shared" si="46"/>
        <v>0</v>
      </c>
      <c r="S30" s="29">
        <f t="shared" si="47"/>
        <v>0</v>
      </c>
      <c r="T30" s="29">
        <f t="shared" si="48"/>
        <v>0</v>
      </c>
      <c r="U30" s="29">
        <f t="shared" si="49"/>
        <v>0</v>
      </c>
      <c r="V30" s="29">
        <f>+'[1]Detalle Ingresos Mensuales'!C30+'[1]Detalle Ingresos Mensuales'!C75+'[1]Detalle Ingresos Mensuales'!C120</f>
        <v>0</v>
      </c>
      <c r="W30" s="29">
        <f>+'[1]Detalle Ingresos Mensuales'!D30+'[1]Detalle Ingresos Mensuales'!D75+'[1]Detalle Ingresos Mensuales'!D120</f>
        <v>0</v>
      </c>
      <c r="X30" s="29">
        <f>+'[1]Detalle Ingresos Mensuales'!E30+'[1]Detalle Ingresos Mensuales'!E75+'[1]Detalle Ingresos Mensuales'!E120</f>
        <v>0</v>
      </c>
      <c r="Y30" s="29">
        <f>+'[1]Detalle Ingresos Mensuales'!F30+'[1]Detalle Ingresos Mensuales'!F75+'[1]Detalle Ingresos Mensuales'!F120</f>
        <v>0</v>
      </c>
      <c r="Z30" s="29">
        <f>+'[1]Detalle Ingresos Mensuales'!G30+'[1]Detalle Ingresos Mensuales'!G75+'[1]Detalle Ingresos Mensuales'!G120</f>
        <v>0</v>
      </c>
      <c r="AA30" s="29">
        <f>+'[1]Detalle Ingresos Mensuales'!H30+'[1]Detalle Ingresos Mensuales'!H75+'[1]Detalle Ingresos Mensuales'!H120</f>
        <v>0</v>
      </c>
      <c r="AB30" s="29">
        <f>+'[1]Detalle Ingresos Mensuales'!I30+'[1]Detalle Ingresos Mensuales'!I75+'[1]Detalle Ingresos Mensuales'!I120</f>
        <v>0</v>
      </c>
      <c r="AC30" s="29">
        <f>+'[1]Detalle Ingresos Mensuales'!J30+'[1]Detalle Ingresos Mensuales'!J75+'[1]Detalle Ingresos Mensuales'!J120</f>
        <v>0</v>
      </c>
      <c r="AD30" s="29">
        <f>+'[1]Detalle Ingresos Mensuales'!K30+'[1]Detalle Ingresos Mensuales'!K75+'[1]Detalle Ingresos Mensuales'!K120</f>
        <v>0</v>
      </c>
      <c r="AE30" s="29">
        <f>+'[1]Detalle Ingresos Mensuales'!L30+'[1]Detalle Ingresos Mensuales'!L75+'[1]Detalle Ingresos Mensuales'!L120</f>
        <v>0</v>
      </c>
      <c r="AF30" s="29">
        <f>+'[1]Detalle Ingresos Mensuales'!M30+'[1]Detalle Ingresos Mensuales'!M75+'[1]Detalle Ingresos Mensuales'!M120</f>
        <v>0</v>
      </c>
      <c r="AG30" s="29">
        <f>+'[1]Detalle Ingresos Mensuales'!N30+'[1]Detalle Ingresos Mensuales'!N75+'[1]Detalle Ingresos Mensuales'!N120</f>
        <v>0</v>
      </c>
      <c r="AH30" s="29">
        <f t="shared" si="50"/>
        <v>0</v>
      </c>
    </row>
    <row r="31" spans="2:34" hidden="1" x14ac:dyDescent="0.2">
      <c r="B31" s="24">
        <v>1</v>
      </c>
      <c r="C31" s="25" t="s">
        <v>60</v>
      </c>
      <c r="D31" s="25">
        <v>1</v>
      </c>
      <c r="E31" s="25" t="s">
        <v>65</v>
      </c>
      <c r="F31" s="25" t="s">
        <v>27</v>
      </c>
      <c r="G31" s="25" t="s">
        <v>27</v>
      </c>
      <c r="H31" s="25">
        <v>0</v>
      </c>
      <c r="I31" s="25" t="s">
        <v>28</v>
      </c>
      <c r="J31" s="26" t="s">
        <v>29</v>
      </c>
      <c r="K31" s="27" t="s">
        <v>66</v>
      </c>
      <c r="L31" s="28">
        <f>+'[1]Presu Ingresos Egresos 2020'!T33</f>
        <v>0</v>
      </c>
      <c r="M31" s="29">
        <f>+'[1]Presuspuestos Extraordinarios'!R31</f>
        <v>186197000</v>
      </c>
      <c r="N31" s="29">
        <f t="shared" si="43"/>
        <v>186197000</v>
      </c>
      <c r="O31" s="29">
        <f>+AF31</f>
        <v>362005080</v>
      </c>
      <c r="P31" s="29">
        <f t="shared" si="44"/>
        <v>362218358.5</v>
      </c>
      <c r="Q31" s="29">
        <f t="shared" si="45"/>
        <v>-176021358.5</v>
      </c>
      <c r="R31" s="29">
        <f t="shared" si="46"/>
        <v>362005080</v>
      </c>
      <c r="S31" s="29">
        <f t="shared" si="47"/>
        <v>213278.5</v>
      </c>
      <c r="T31" s="29">
        <f t="shared" si="48"/>
        <v>362218358.5</v>
      </c>
      <c r="U31" s="29">
        <f t="shared" si="49"/>
        <v>-176021358.5</v>
      </c>
      <c r="V31" s="29">
        <f>+'[1]Detalle Ingresos Mensuales'!C31+'[1]Detalle Ingresos Mensuales'!C76+'[1]Detalle Ingresos Mensuales'!C121</f>
        <v>213278.5</v>
      </c>
      <c r="W31" s="29">
        <f>+'[1]Detalle Ingresos Mensuales'!D31+'[1]Detalle Ingresos Mensuales'!D76+'[1]Detalle Ingresos Mensuales'!D121</f>
        <v>0</v>
      </c>
      <c r="X31" s="29">
        <f>+'[1]Detalle Ingresos Mensuales'!E31+'[1]Detalle Ingresos Mensuales'!E76+'[1]Detalle Ingresos Mensuales'!E121</f>
        <v>0</v>
      </c>
      <c r="Y31" s="29">
        <f>+'[1]Detalle Ingresos Mensuales'!F31+'[1]Detalle Ingresos Mensuales'!F76+'[1]Detalle Ingresos Mensuales'!F121</f>
        <v>0</v>
      </c>
      <c r="Z31" s="29">
        <f>+'[1]Detalle Ingresos Mensuales'!G31+'[1]Detalle Ingresos Mensuales'!G76+'[1]Detalle Ingresos Mensuales'!G121</f>
        <v>0</v>
      </c>
      <c r="AA31" s="29">
        <f>+'[1]Detalle Ingresos Mensuales'!H31+'[1]Detalle Ingresos Mensuales'!H76+'[1]Detalle Ingresos Mensuales'!H121</f>
        <v>0</v>
      </c>
      <c r="AB31" s="29">
        <f>+'[1]Detalle Ingresos Mensuales'!I31+'[1]Detalle Ingresos Mensuales'!I76+'[1]Detalle Ingresos Mensuales'!I121</f>
        <v>0</v>
      </c>
      <c r="AC31" s="29">
        <f>+'[1]Detalle Ingresos Mensuales'!J31+'[1]Detalle Ingresos Mensuales'!J76+'[1]Detalle Ingresos Mensuales'!J121</f>
        <v>0</v>
      </c>
      <c r="AD31" s="29">
        <f>+'[1]Detalle Ingresos Mensuales'!K31+'[1]Detalle Ingresos Mensuales'!K76+'[1]Detalle Ingresos Mensuales'!K121</f>
        <v>0</v>
      </c>
      <c r="AE31" s="29">
        <f>+'[1]Detalle Ingresos Mensuales'!L31+'[1]Detalle Ingresos Mensuales'!L76+'[1]Detalle Ingresos Mensuales'!L121</f>
        <v>0</v>
      </c>
      <c r="AF31" s="29">
        <f>+'[1]Detalle Ingresos Mensuales'!M31+'[1]Detalle Ingresos Mensuales'!M76+'[1]Detalle Ingresos Mensuales'!M121</f>
        <v>362005080</v>
      </c>
      <c r="AG31" s="29">
        <f>+'[1]Detalle Ingresos Mensuales'!N31+'[1]Detalle Ingresos Mensuales'!N76+'[1]Detalle Ingresos Mensuales'!N121</f>
        <v>0</v>
      </c>
      <c r="AH31" s="29">
        <f t="shared" si="50"/>
        <v>362218358.5</v>
      </c>
    </row>
    <row r="32" spans="2:34" hidden="1" x14ac:dyDescent="0.2">
      <c r="B32" s="24">
        <v>1</v>
      </c>
      <c r="C32" s="25" t="s">
        <v>60</v>
      </c>
      <c r="D32" s="25">
        <v>1</v>
      </c>
      <c r="E32" s="25" t="s">
        <v>67</v>
      </c>
      <c r="F32" s="25" t="s">
        <v>27</v>
      </c>
      <c r="G32" s="25" t="s">
        <v>27</v>
      </c>
      <c r="H32" s="25">
        <v>0</v>
      </c>
      <c r="I32" s="25" t="s">
        <v>28</v>
      </c>
      <c r="J32" s="26" t="s">
        <v>29</v>
      </c>
      <c r="K32" s="27" t="s">
        <v>68</v>
      </c>
      <c r="L32" s="28">
        <f>+'[1]Presu Ingresos Egresos 2020'!T34</f>
        <v>0</v>
      </c>
      <c r="M32" s="29">
        <f>+'[1]Presuspuestos Extraordinarios'!R32</f>
        <v>0</v>
      </c>
      <c r="N32" s="29">
        <f t="shared" si="43"/>
        <v>0</v>
      </c>
      <c r="O32" s="29">
        <f>+AF32</f>
        <v>196799.35999999999</v>
      </c>
      <c r="P32" s="29">
        <f t="shared" si="44"/>
        <v>3628510.17</v>
      </c>
      <c r="Q32" s="29">
        <f t="shared" si="45"/>
        <v>-3628510.17</v>
      </c>
      <c r="R32" s="29">
        <f t="shared" si="46"/>
        <v>465815.20999999996</v>
      </c>
      <c r="S32" s="29">
        <f t="shared" si="47"/>
        <v>3162694.96</v>
      </c>
      <c r="T32" s="29">
        <f t="shared" si="48"/>
        <v>3628510.17</v>
      </c>
      <c r="U32" s="29">
        <f t="shared" si="49"/>
        <v>-3628510.17</v>
      </c>
      <c r="V32" s="29">
        <f>+'[1]Detalle Ingresos Mensuales'!C32+'[1]Detalle Ingresos Mensuales'!C77+'[1]Detalle Ingresos Mensuales'!C122</f>
        <v>0</v>
      </c>
      <c r="W32" s="29">
        <f>+'[1]Detalle Ingresos Mensuales'!D32+'[1]Detalle Ingresos Mensuales'!D77+'[1]Detalle Ingresos Mensuales'!D122</f>
        <v>1328195.55</v>
      </c>
      <c r="X32" s="29">
        <f>+'[1]Detalle Ingresos Mensuales'!E32+'[1]Detalle Ingresos Mensuales'!E77+'[1]Detalle Ingresos Mensuales'!E122</f>
        <v>232394.36</v>
      </c>
      <c r="Y32" s="29">
        <f>+'[1]Detalle Ingresos Mensuales'!F32+'[1]Detalle Ingresos Mensuales'!F77+'[1]Detalle Ingresos Mensuales'!F122</f>
        <v>331055.55</v>
      </c>
      <c r="Z32" s="29">
        <f>+'[1]Detalle Ingresos Mensuales'!G32+'[1]Detalle Ingresos Mensuales'!G77+'[1]Detalle Ingresos Mensuales'!G122</f>
        <v>16602.46</v>
      </c>
      <c r="AA32" s="29">
        <f>+'[1]Detalle Ingresos Mensuales'!H32+'[1]Detalle Ingresos Mensuales'!H77+'[1]Detalle Ingresos Mensuales'!H122</f>
        <v>725218.07</v>
      </c>
      <c r="AB32" s="29">
        <f>+'[1]Detalle Ingresos Mensuales'!I32+'[1]Detalle Ingresos Mensuales'!I77+'[1]Detalle Ingresos Mensuales'!I122</f>
        <v>2036.2800000000002</v>
      </c>
      <c r="AC32" s="29">
        <f>+'[1]Detalle Ingresos Mensuales'!J32+'[1]Detalle Ingresos Mensuales'!J77+'[1]Detalle Ingresos Mensuales'!J122</f>
        <v>270873.13</v>
      </c>
      <c r="AD32" s="29">
        <f>+'[1]Detalle Ingresos Mensuales'!K32+'[1]Detalle Ingresos Mensuales'!K77+'[1]Detalle Ingresos Mensuales'!K122</f>
        <v>256319.56</v>
      </c>
      <c r="AE32" s="29">
        <f>+'[1]Detalle Ingresos Mensuales'!L32+'[1]Detalle Ingresos Mensuales'!L77+'[1]Detalle Ingresos Mensuales'!L122</f>
        <v>269015.84999999998</v>
      </c>
      <c r="AF32" s="29">
        <f>+'[1]Detalle Ingresos Mensuales'!M32+'[1]Detalle Ingresos Mensuales'!M77+'[1]Detalle Ingresos Mensuales'!M122</f>
        <v>196799.35999999999</v>
      </c>
      <c r="AG32" s="29">
        <f>+'[1]Detalle Ingresos Mensuales'!N32+'[1]Detalle Ingresos Mensuales'!N77+'[1]Detalle Ingresos Mensuales'!N122</f>
        <v>0</v>
      </c>
      <c r="AH32" s="29">
        <f t="shared" si="50"/>
        <v>3628510.17</v>
      </c>
    </row>
    <row r="33" spans="2:34" s="18" customFormat="1" hidden="1" x14ac:dyDescent="0.2">
      <c r="B33" s="32" t="s">
        <v>26</v>
      </c>
      <c r="C33" s="33" t="s">
        <v>60</v>
      </c>
      <c r="D33" s="33" t="s">
        <v>33</v>
      </c>
      <c r="E33" s="33" t="s">
        <v>28</v>
      </c>
      <c r="F33" s="33" t="s">
        <v>27</v>
      </c>
      <c r="G33" s="33" t="s">
        <v>27</v>
      </c>
      <c r="H33" s="33" t="s">
        <v>28</v>
      </c>
      <c r="I33" s="33" t="s">
        <v>28</v>
      </c>
      <c r="J33" s="15" t="s">
        <v>29</v>
      </c>
      <c r="K33" s="31" t="s">
        <v>69</v>
      </c>
      <c r="L33" s="20">
        <f>SUM(L34)</f>
        <v>0</v>
      </c>
      <c r="M33" s="20">
        <f t="shared" ref="M33:AH33" si="51">SUM(M34)</f>
        <v>0</v>
      </c>
      <c r="N33" s="20">
        <f t="shared" si="51"/>
        <v>0</v>
      </c>
      <c r="O33" s="20">
        <f t="shared" si="51"/>
        <v>0</v>
      </c>
      <c r="P33" s="20">
        <f t="shared" si="51"/>
        <v>0</v>
      </c>
      <c r="Q33" s="20">
        <f t="shared" si="51"/>
        <v>0</v>
      </c>
      <c r="R33" s="20">
        <f t="shared" si="51"/>
        <v>0</v>
      </c>
      <c r="S33" s="20">
        <f t="shared" si="51"/>
        <v>0</v>
      </c>
      <c r="T33" s="20">
        <f t="shared" si="51"/>
        <v>0</v>
      </c>
      <c r="U33" s="20">
        <f t="shared" si="51"/>
        <v>0</v>
      </c>
      <c r="V33" s="20">
        <f t="shared" si="51"/>
        <v>0</v>
      </c>
      <c r="W33" s="20">
        <f t="shared" si="51"/>
        <v>0</v>
      </c>
      <c r="X33" s="20">
        <f t="shared" si="51"/>
        <v>0</v>
      </c>
      <c r="Y33" s="20">
        <f t="shared" si="51"/>
        <v>0</v>
      </c>
      <c r="Z33" s="20">
        <f t="shared" si="51"/>
        <v>0</v>
      </c>
      <c r="AA33" s="20">
        <f t="shared" si="51"/>
        <v>0</v>
      </c>
      <c r="AB33" s="20">
        <f t="shared" si="51"/>
        <v>0</v>
      </c>
      <c r="AC33" s="20">
        <f t="shared" si="51"/>
        <v>0</v>
      </c>
      <c r="AD33" s="20">
        <f t="shared" si="51"/>
        <v>0</v>
      </c>
      <c r="AE33" s="20">
        <f t="shared" si="51"/>
        <v>0</v>
      </c>
      <c r="AF33" s="20">
        <f t="shared" si="51"/>
        <v>0</v>
      </c>
      <c r="AG33" s="20">
        <f t="shared" si="51"/>
        <v>0</v>
      </c>
      <c r="AH33" s="20">
        <f t="shared" si="51"/>
        <v>0</v>
      </c>
    </row>
    <row r="34" spans="2:34" hidden="1" x14ac:dyDescent="0.2">
      <c r="B34" s="24">
        <v>1</v>
      </c>
      <c r="C34" s="25" t="s">
        <v>60</v>
      </c>
      <c r="D34" s="25" t="s">
        <v>33</v>
      </c>
      <c r="E34" s="25" t="s">
        <v>28</v>
      </c>
      <c r="F34" s="25" t="s">
        <v>27</v>
      </c>
      <c r="G34" s="25" t="s">
        <v>27</v>
      </c>
      <c r="H34" s="25">
        <v>0</v>
      </c>
      <c r="I34" s="25" t="s">
        <v>28</v>
      </c>
      <c r="J34" s="26" t="s">
        <v>29</v>
      </c>
      <c r="K34" s="27" t="s">
        <v>70</v>
      </c>
      <c r="L34" s="28">
        <f>+'[1]Presu Ingresos Egresos 2020'!T36</f>
        <v>0</v>
      </c>
      <c r="M34" s="29">
        <f>+'[1]Presuspuestos Extraordinarios'!R34</f>
        <v>0</v>
      </c>
      <c r="N34" s="29">
        <f>SUM(L34:M34)</f>
        <v>0</v>
      </c>
      <c r="O34" s="29">
        <f>+AF34</f>
        <v>0</v>
      </c>
      <c r="P34" s="29">
        <f>+AH34</f>
        <v>0</v>
      </c>
      <c r="Q34" s="29">
        <f>+N34-P34</f>
        <v>0</v>
      </c>
      <c r="R34" s="29">
        <f>SUM(AE34:AG34)</f>
        <v>0</v>
      </c>
      <c r="S34" s="29">
        <f>SUM(V34:AD34)</f>
        <v>0</v>
      </c>
      <c r="T34" s="29">
        <f>SUM(R34:S34)</f>
        <v>0</v>
      </c>
      <c r="U34" s="29">
        <f>+N34-T34</f>
        <v>0</v>
      </c>
      <c r="V34" s="29">
        <f>+'[1]Detalle Ingresos Mensuales'!C34+'[1]Detalle Ingresos Mensuales'!C79+'[1]Detalle Ingresos Mensuales'!C124</f>
        <v>0</v>
      </c>
      <c r="W34" s="29">
        <f>+'[1]Detalle Ingresos Mensuales'!D34+'[1]Detalle Ingresos Mensuales'!D79+'[1]Detalle Ingresos Mensuales'!D124</f>
        <v>0</v>
      </c>
      <c r="X34" s="29">
        <f>+'[1]Detalle Ingresos Mensuales'!E34+'[1]Detalle Ingresos Mensuales'!E79+'[1]Detalle Ingresos Mensuales'!E124</f>
        <v>0</v>
      </c>
      <c r="Y34" s="29">
        <f>+'[1]Detalle Ingresos Mensuales'!F34+'[1]Detalle Ingresos Mensuales'!F79+'[1]Detalle Ingresos Mensuales'!F124</f>
        <v>0</v>
      </c>
      <c r="Z34" s="29">
        <f>+'[1]Detalle Ingresos Mensuales'!G34+'[1]Detalle Ingresos Mensuales'!G79+'[1]Detalle Ingresos Mensuales'!G124</f>
        <v>0</v>
      </c>
      <c r="AA34" s="29">
        <f>+'[1]Detalle Ingresos Mensuales'!H34+'[1]Detalle Ingresos Mensuales'!H79+'[1]Detalle Ingresos Mensuales'!H124</f>
        <v>0</v>
      </c>
      <c r="AB34" s="29">
        <f>+'[1]Detalle Ingresos Mensuales'!I34+'[1]Detalle Ingresos Mensuales'!I79+'[1]Detalle Ingresos Mensuales'!I124</f>
        <v>0</v>
      </c>
      <c r="AC34" s="29">
        <f>+'[1]Detalle Ingresos Mensuales'!J34+'[1]Detalle Ingresos Mensuales'!J79+'[1]Detalle Ingresos Mensuales'!J124</f>
        <v>0</v>
      </c>
      <c r="AD34" s="29">
        <f>+'[1]Detalle Ingresos Mensuales'!K34+'[1]Detalle Ingresos Mensuales'!K79+'[1]Detalle Ingresos Mensuales'!K124</f>
        <v>0</v>
      </c>
      <c r="AE34" s="29">
        <f>+'[1]Detalle Ingresos Mensuales'!L34+'[1]Detalle Ingresos Mensuales'!L79+'[1]Detalle Ingresos Mensuales'!L124</f>
        <v>0</v>
      </c>
      <c r="AF34" s="29">
        <f>+'[1]Detalle Ingresos Mensuales'!M34+'[1]Detalle Ingresos Mensuales'!M79+'[1]Detalle Ingresos Mensuales'!M124</f>
        <v>0</v>
      </c>
      <c r="AG34" s="29">
        <f>+'[1]Detalle Ingresos Mensuales'!N34+'[1]Detalle Ingresos Mensuales'!N79+'[1]Detalle Ingresos Mensuales'!N124</f>
        <v>0</v>
      </c>
      <c r="AH34" s="29">
        <f>SUM(V34:AG34)</f>
        <v>0</v>
      </c>
    </row>
    <row r="35" spans="2:34" s="18" customFormat="1" hidden="1" x14ac:dyDescent="0.2">
      <c r="B35" s="19">
        <v>2</v>
      </c>
      <c r="C35" s="14">
        <v>0</v>
      </c>
      <c r="D35" s="14">
        <v>0</v>
      </c>
      <c r="E35" s="14">
        <v>0</v>
      </c>
      <c r="F35" s="14" t="s">
        <v>27</v>
      </c>
      <c r="G35" s="14" t="s">
        <v>27</v>
      </c>
      <c r="H35" s="14">
        <v>0</v>
      </c>
      <c r="I35" s="14" t="s">
        <v>28</v>
      </c>
      <c r="J35" s="15" t="s">
        <v>29</v>
      </c>
      <c r="K35" s="16" t="s">
        <v>71</v>
      </c>
      <c r="L35" s="20">
        <f t="shared" ref="L35:AH35" si="52">SUM(L36)</f>
        <v>64682218107.720001</v>
      </c>
      <c r="M35" s="20">
        <f t="shared" si="52"/>
        <v>45841371174.279999</v>
      </c>
      <c r="N35" s="20">
        <f t="shared" si="52"/>
        <v>110523589282</v>
      </c>
      <c r="O35" s="20">
        <f t="shared" si="52"/>
        <v>12968275265</v>
      </c>
      <c r="P35" s="20">
        <f t="shared" si="52"/>
        <v>99175735627.960007</v>
      </c>
      <c r="Q35" s="20">
        <f t="shared" si="52"/>
        <v>11347853654.039995</v>
      </c>
      <c r="R35" s="20">
        <f t="shared" si="52"/>
        <v>19480489949.120003</v>
      </c>
      <c r="S35" s="20">
        <f t="shared" si="52"/>
        <v>79695245678.839996</v>
      </c>
      <c r="T35" s="20">
        <f t="shared" si="52"/>
        <v>99175735627.959991</v>
      </c>
      <c r="U35" s="20">
        <f t="shared" si="52"/>
        <v>11347853654.04001</v>
      </c>
      <c r="V35" s="20">
        <f t="shared" si="52"/>
        <v>6833438291.4000006</v>
      </c>
      <c r="W35" s="20">
        <f t="shared" si="52"/>
        <v>8338084714.2399998</v>
      </c>
      <c r="X35" s="20">
        <f t="shared" si="52"/>
        <v>12243728788.83</v>
      </c>
      <c r="Y35" s="20">
        <f t="shared" si="52"/>
        <v>8749243788.0799999</v>
      </c>
      <c r="Z35" s="20">
        <f t="shared" si="52"/>
        <v>12214156.540000001</v>
      </c>
      <c r="AA35" s="20">
        <f t="shared" si="52"/>
        <v>9752348885.9699993</v>
      </c>
      <c r="AB35" s="20">
        <f t="shared" si="52"/>
        <v>9481700847.4200001</v>
      </c>
      <c r="AC35" s="20">
        <f t="shared" si="52"/>
        <v>11781819506.43</v>
      </c>
      <c r="AD35" s="20">
        <f t="shared" si="52"/>
        <v>12502666699.93</v>
      </c>
      <c r="AE35" s="20">
        <f t="shared" si="52"/>
        <v>6512214684.1199999</v>
      </c>
      <c r="AF35" s="20">
        <f t="shared" si="52"/>
        <v>12968275265</v>
      </c>
      <c r="AG35" s="20">
        <f t="shared" si="52"/>
        <v>0</v>
      </c>
      <c r="AH35" s="20">
        <f t="shared" si="52"/>
        <v>99175735627.960007</v>
      </c>
    </row>
    <row r="36" spans="2:34" s="18" customFormat="1" hidden="1" x14ac:dyDescent="0.2">
      <c r="B36" s="19">
        <v>2</v>
      </c>
      <c r="C36" s="14" t="s">
        <v>60</v>
      </c>
      <c r="D36" s="14">
        <v>0</v>
      </c>
      <c r="E36" s="14">
        <v>0</v>
      </c>
      <c r="F36" s="14" t="s">
        <v>27</v>
      </c>
      <c r="G36" s="14" t="s">
        <v>27</v>
      </c>
      <c r="H36" s="14">
        <v>0</v>
      </c>
      <c r="I36" s="14" t="s">
        <v>28</v>
      </c>
      <c r="J36" s="15" t="s">
        <v>29</v>
      </c>
      <c r="K36" s="23" t="s">
        <v>72</v>
      </c>
      <c r="L36" s="20">
        <f>+L37+L42</f>
        <v>64682218107.720001</v>
      </c>
      <c r="M36" s="20">
        <f t="shared" ref="M36:AH36" si="53">+M37+M42</f>
        <v>45841371174.279999</v>
      </c>
      <c r="N36" s="20">
        <f t="shared" si="53"/>
        <v>110523589282</v>
      </c>
      <c r="O36" s="20">
        <f t="shared" si="53"/>
        <v>12968275265</v>
      </c>
      <c r="P36" s="20">
        <f t="shared" si="53"/>
        <v>99175735627.960007</v>
      </c>
      <c r="Q36" s="20">
        <f t="shared" si="53"/>
        <v>11347853654.039995</v>
      </c>
      <c r="R36" s="20">
        <f t="shared" si="53"/>
        <v>19480489949.120003</v>
      </c>
      <c r="S36" s="20">
        <f t="shared" si="53"/>
        <v>79695245678.839996</v>
      </c>
      <c r="T36" s="20">
        <f t="shared" si="53"/>
        <v>99175735627.959991</v>
      </c>
      <c r="U36" s="20">
        <f t="shared" si="53"/>
        <v>11347853654.04001</v>
      </c>
      <c r="V36" s="20">
        <f t="shared" si="53"/>
        <v>6833438291.4000006</v>
      </c>
      <c r="W36" s="20">
        <f t="shared" si="53"/>
        <v>8338084714.2399998</v>
      </c>
      <c r="X36" s="20">
        <f t="shared" si="53"/>
        <v>12243728788.83</v>
      </c>
      <c r="Y36" s="20">
        <f t="shared" si="53"/>
        <v>8749243788.0799999</v>
      </c>
      <c r="Z36" s="20">
        <f t="shared" si="53"/>
        <v>12214156.540000001</v>
      </c>
      <c r="AA36" s="20">
        <f t="shared" si="53"/>
        <v>9752348885.9699993</v>
      </c>
      <c r="AB36" s="20">
        <f t="shared" si="53"/>
        <v>9481700847.4200001</v>
      </c>
      <c r="AC36" s="20">
        <f t="shared" si="53"/>
        <v>11781819506.43</v>
      </c>
      <c r="AD36" s="20">
        <f t="shared" si="53"/>
        <v>12502666699.93</v>
      </c>
      <c r="AE36" s="20">
        <f t="shared" si="53"/>
        <v>6512214684.1199999</v>
      </c>
      <c r="AF36" s="20">
        <f t="shared" si="53"/>
        <v>12968275265</v>
      </c>
      <c r="AG36" s="20">
        <f t="shared" si="53"/>
        <v>0</v>
      </c>
      <c r="AH36" s="20">
        <f t="shared" si="53"/>
        <v>99175735627.960007</v>
      </c>
    </row>
    <row r="37" spans="2:34" s="18" customFormat="1" x14ac:dyDescent="0.2">
      <c r="B37" s="19">
        <v>2</v>
      </c>
      <c r="C37" s="14" t="s">
        <v>60</v>
      </c>
      <c r="D37" s="14" t="s">
        <v>26</v>
      </c>
      <c r="E37" s="14" t="s">
        <v>28</v>
      </c>
      <c r="F37" s="14" t="s">
        <v>27</v>
      </c>
      <c r="G37" s="14" t="s">
        <v>27</v>
      </c>
      <c r="H37" s="14" t="s">
        <v>28</v>
      </c>
      <c r="I37" s="14" t="s">
        <v>28</v>
      </c>
      <c r="J37" s="15" t="s">
        <v>29</v>
      </c>
      <c r="K37" s="23" t="s">
        <v>73</v>
      </c>
      <c r="L37" s="20">
        <f>SUM(L38:L41)</f>
        <v>64289056921.610001</v>
      </c>
      <c r="M37" s="20">
        <f t="shared" ref="M37:AH37" si="54">SUM(M38:M41)</f>
        <v>45841371174.279999</v>
      </c>
      <c r="N37" s="130">
        <f t="shared" si="54"/>
        <v>110130428095.89</v>
      </c>
      <c r="O37" s="130">
        <f t="shared" si="54"/>
        <v>12959270516.18</v>
      </c>
      <c r="P37" s="130">
        <f t="shared" si="54"/>
        <v>99024216014.820007</v>
      </c>
      <c r="Q37" s="20">
        <f t="shared" si="54"/>
        <v>11106212081.069996</v>
      </c>
      <c r="R37" s="20">
        <f t="shared" si="54"/>
        <v>19460586202.310001</v>
      </c>
      <c r="S37" s="20">
        <f t="shared" si="54"/>
        <v>79563629812.509995</v>
      </c>
      <c r="T37" s="20">
        <f t="shared" si="54"/>
        <v>99024216014.819992</v>
      </c>
      <c r="U37" s="20">
        <f t="shared" si="54"/>
        <v>11106212081.070011</v>
      </c>
      <c r="V37" s="20">
        <f t="shared" si="54"/>
        <v>6812416717.3800001</v>
      </c>
      <c r="W37" s="20">
        <f t="shared" si="54"/>
        <v>8314687161.3599997</v>
      </c>
      <c r="X37" s="20">
        <f t="shared" si="54"/>
        <v>12231678312.379999</v>
      </c>
      <c r="Y37" s="20">
        <f t="shared" si="54"/>
        <v>8731849142.8799992</v>
      </c>
      <c r="Z37" s="20">
        <f t="shared" si="54"/>
        <v>389305.56</v>
      </c>
      <c r="AA37" s="20">
        <f t="shared" si="54"/>
        <v>9741838766.5199986</v>
      </c>
      <c r="AB37" s="20">
        <f t="shared" si="54"/>
        <v>9469965310.1599998</v>
      </c>
      <c r="AC37" s="20">
        <f t="shared" si="54"/>
        <v>11770133782.43</v>
      </c>
      <c r="AD37" s="20">
        <f t="shared" si="54"/>
        <v>12490671313.84</v>
      </c>
      <c r="AE37" s="20">
        <f t="shared" si="54"/>
        <v>6501315686.1300001</v>
      </c>
      <c r="AF37" s="20">
        <f t="shared" si="54"/>
        <v>12959270516.18</v>
      </c>
      <c r="AG37" s="20">
        <f t="shared" si="54"/>
        <v>0</v>
      </c>
      <c r="AH37" s="20">
        <f t="shared" si="54"/>
        <v>99024216014.820007</v>
      </c>
    </row>
    <row r="38" spans="2:34" hidden="1" x14ac:dyDescent="0.2">
      <c r="B38" s="24" t="s">
        <v>33</v>
      </c>
      <c r="C38" s="25" t="s">
        <v>60</v>
      </c>
      <c r="D38" s="25" t="s">
        <v>26</v>
      </c>
      <c r="E38" s="25" t="s">
        <v>26</v>
      </c>
      <c r="F38" s="25" t="s">
        <v>27</v>
      </c>
      <c r="G38" s="25" t="s">
        <v>27</v>
      </c>
      <c r="H38" s="25" t="s">
        <v>28</v>
      </c>
      <c r="I38" s="25" t="s">
        <v>28</v>
      </c>
      <c r="J38" s="26" t="s">
        <v>29</v>
      </c>
      <c r="K38" s="27" t="s">
        <v>74</v>
      </c>
      <c r="L38" s="28">
        <f>+'[1]Presu Ingresos Egresos 2020'!T40</f>
        <v>0</v>
      </c>
      <c r="M38" s="29">
        <f>+'[1]Presuspuestos Extraordinarios'!R38</f>
        <v>2000000000</v>
      </c>
      <c r="N38" s="29">
        <f>SUM(L38:M38)</f>
        <v>2000000000</v>
      </c>
      <c r="O38" s="29">
        <f>+AF38</f>
        <v>1000000000</v>
      </c>
      <c r="P38" s="29">
        <f t="shared" ref="P38:P41" si="55">+AH38</f>
        <v>1000000000</v>
      </c>
      <c r="Q38" s="29">
        <f t="shared" ref="Q38:Q41" si="56">+N38-P38</f>
        <v>1000000000</v>
      </c>
      <c r="R38" s="29">
        <f t="shared" ref="R38:R41" si="57">SUM(AE38:AG38)</f>
        <v>1000000000</v>
      </c>
      <c r="S38" s="29">
        <f t="shared" ref="S38:S41" si="58">SUM(V38:AD38)</f>
        <v>0</v>
      </c>
      <c r="T38" s="29">
        <f t="shared" ref="T38:T41" si="59">SUM(R38:S38)</f>
        <v>1000000000</v>
      </c>
      <c r="U38" s="29">
        <f t="shared" ref="U38:U41" si="60">+N38-T38</f>
        <v>1000000000</v>
      </c>
      <c r="V38" s="29">
        <f>+'[1]Detalle Ingresos Mensuales'!C38+'[1]Detalle Ingresos Mensuales'!C83+'[1]Detalle Ingresos Mensuales'!C128</f>
        <v>0</v>
      </c>
      <c r="W38" s="29">
        <f>+'[1]Detalle Ingresos Mensuales'!D38+'[1]Detalle Ingresos Mensuales'!D83+'[1]Detalle Ingresos Mensuales'!D128</f>
        <v>0</v>
      </c>
      <c r="X38" s="29">
        <f>+'[1]Detalle Ingresos Mensuales'!E38+'[1]Detalle Ingresos Mensuales'!E83+'[1]Detalle Ingresos Mensuales'!E128</f>
        <v>0</v>
      </c>
      <c r="Y38" s="29">
        <f>+'[1]Detalle Ingresos Mensuales'!F38+'[1]Detalle Ingresos Mensuales'!F83+'[1]Detalle Ingresos Mensuales'!F128</f>
        <v>0</v>
      </c>
      <c r="Z38" s="29">
        <f>+'[1]Detalle Ingresos Mensuales'!G38+'[1]Detalle Ingresos Mensuales'!G83+'[1]Detalle Ingresos Mensuales'!G128</f>
        <v>0</v>
      </c>
      <c r="AA38" s="29">
        <f>+'[1]Detalle Ingresos Mensuales'!H38+'[1]Detalle Ingresos Mensuales'!H83+'[1]Detalle Ingresos Mensuales'!H128</f>
        <v>0</v>
      </c>
      <c r="AB38" s="29">
        <f>+'[1]Detalle Ingresos Mensuales'!I38+'[1]Detalle Ingresos Mensuales'!I83+'[1]Detalle Ingresos Mensuales'!I128</f>
        <v>0</v>
      </c>
      <c r="AC38" s="29">
        <f>+'[1]Detalle Ingresos Mensuales'!J38+'[1]Detalle Ingresos Mensuales'!J83+'[1]Detalle Ingresos Mensuales'!J128</f>
        <v>0</v>
      </c>
      <c r="AD38" s="29">
        <f>+'[1]Detalle Ingresos Mensuales'!K38+'[1]Detalle Ingresos Mensuales'!K83+'[1]Detalle Ingresos Mensuales'!K128</f>
        <v>0</v>
      </c>
      <c r="AE38" s="29">
        <f>+'[1]Detalle Ingresos Mensuales'!L38+'[1]Detalle Ingresos Mensuales'!L83+'[1]Detalle Ingresos Mensuales'!L128</f>
        <v>0</v>
      </c>
      <c r="AF38" s="29">
        <f>+'[1]Detalle Ingresos Mensuales'!M38+'[1]Detalle Ingresos Mensuales'!M83+'[1]Detalle Ingresos Mensuales'!M128</f>
        <v>1000000000</v>
      </c>
      <c r="AG38" s="29">
        <f>+'[1]Detalle Ingresos Mensuales'!N38+'[1]Detalle Ingresos Mensuales'!N83+'[1]Detalle Ingresos Mensuales'!N128</f>
        <v>0</v>
      </c>
      <c r="AH38" s="29">
        <f t="shared" ref="AH38:AH41" si="61">SUM(V38:AG38)</f>
        <v>1000000000</v>
      </c>
    </row>
    <row r="39" spans="2:34" hidden="1" x14ac:dyDescent="0.2">
      <c r="B39" s="24" t="s">
        <v>33</v>
      </c>
      <c r="C39" s="25" t="s">
        <v>60</v>
      </c>
      <c r="D39" s="25" t="s">
        <v>26</v>
      </c>
      <c r="E39" s="25" t="s">
        <v>33</v>
      </c>
      <c r="F39" s="25" t="s">
        <v>27</v>
      </c>
      <c r="G39" s="25" t="s">
        <v>27</v>
      </c>
      <c r="H39" s="25" t="s">
        <v>28</v>
      </c>
      <c r="I39" s="25" t="s">
        <v>28</v>
      </c>
      <c r="J39" s="26" t="s">
        <v>29</v>
      </c>
      <c r="K39" s="27" t="s">
        <v>75</v>
      </c>
      <c r="L39" s="28">
        <f>+'[1]Presu Ingresos Egresos 2020'!T41</f>
        <v>64275317223.720001</v>
      </c>
      <c r="M39" s="29">
        <f>+'[1]Presuspuestos Extraordinarios'!R39</f>
        <v>43841371174.279999</v>
      </c>
      <c r="N39" s="29">
        <f t="shared" ref="N39:N41" si="62">SUM(L39:M39)</f>
        <v>108116688398</v>
      </c>
      <c r="O39" s="29">
        <f>+AF39</f>
        <v>11958927479.77</v>
      </c>
      <c r="P39" s="29">
        <f t="shared" si="55"/>
        <v>98022676340.410004</v>
      </c>
      <c r="Q39" s="29">
        <f t="shared" si="56"/>
        <v>10094012057.589996</v>
      </c>
      <c r="R39" s="29">
        <f t="shared" si="57"/>
        <v>18460170338.73</v>
      </c>
      <c r="S39" s="29">
        <f t="shared" si="58"/>
        <v>79562506001.679993</v>
      </c>
      <c r="T39" s="29">
        <f t="shared" si="59"/>
        <v>98022676340.409988</v>
      </c>
      <c r="U39" s="29">
        <f t="shared" si="60"/>
        <v>10094012057.590012</v>
      </c>
      <c r="V39" s="29">
        <f>+'[1]Detalle Ingresos Mensuales'!C39+'[1]Detalle Ingresos Mensuales'!C84+'[1]Detalle Ingresos Mensuales'!C129</f>
        <v>6812152865.8599997</v>
      </c>
      <c r="W39" s="29">
        <f>+'[1]Detalle Ingresos Mensuales'!D39+'[1]Detalle Ingresos Mensuales'!D84+'[1]Detalle Ingresos Mensuales'!D129</f>
        <v>8314556326.8599997</v>
      </c>
      <c r="X39" s="29">
        <f>+'[1]Detalle Ingresos Mensuales'!E39+'[1]Detalle Ingresos Mensuales'!E84+'[1]Detalle Ingresos Mensuales'!E129</f>
        <v>12231338493.129999</v>
      </c>
      <c r="Y39" s="29">
        <f>+'[1]Detalle Ingresos Mensuales'!F39+'[1]Detalle Ingresos Mensuales'!F84+'[1]Detalle Ingresos Mensuales'!F129</f>
        <v>8731849142.8799992</v>
      </c>
      <c r="Z39" s="29">
        <f>+'[1]Detalle Ingresos Mensuales'!G39+'[1]Detalle Ingresos Mensuales'!G84+'[1]Detalle Ingresos Mensuales'!G129</f>
        <v>0</v>
      </c>
      <c r="AA39" s="29">
        <f>+'[1]Detalle Ingresos Mensuales'!H39+'[1]Detalle Ingresos Mensuales'!H84+'[1]Detalle Ingresos Mensuales'!H129</f>
        <v>9741838766.5199986</v>
      </c>
      <c r="AB39" s="29">
        <f>+'[1]Detalle Ingresos Mensuales'!I39+'[1]Detalle Ingresos Mensuales'!I84+'[1]Detalle Ingresos Mensuales'!I129</f>
        <v>9469965310.1599998</v>
      </c>
      <c r="AC39" s="29">
        <f>+'[1]Detalle Ingresos Mensuales'!J39+'[1]Detalle Ingresos Mensuales'!J84+'[1]Detalle Ingresos Mensuales'!J129</f>
        <v>11770133782.43</v>
      </c>
      <c r="AD39" s="29">
        <f>+'[1]Detalle Ingresos Mensuales'!K39+'[1]Detalle Ingresos Mensuales'!K84+'[1]Detalle Ingresos Mensuales'!K129</f>
        <v>12490671313.84</v>
      </c>
      <c r="AE39" s="29">
        <f>+'[1]Detalle Ingresos Mensuales'!L39+'[1]Detalle Ingresos Mensuales'!L84+'[1]Detalle Ingresos Mensuales'!L129</f>
        <v>6501242858.96</v>
      </c>
      <c r="AF39" s="29">
        <f>+'[1]Detalle Ingresos Mensuales'!M39+'[1]Detalle Ingresos Mensuales'!M84+'[1]Detalle Ingresos Mensuales'!M129</f>
        <v>11958927479.77</v>
      </c>
      <c r="AG39" s="29">
        <f>+'[1]Detalle Ingresos Mensuales'!N39+'[1]Detalle Ingresos Mensuales'!N84+'[1]Detalle Ingresos Mensuales'!N129</f>
        <v>0</v>
      </c>
      <c r="AH39" s="29">
        <f t="shared" si="61"/>
        <v>98022676340.410004</v>
      </c>
    </row>
    <row r="40" spans="2:34" hidden="1" x14ac:dyDescent="0.2">
      <c r="B40" s="24" t="s">
        <v>33</v>
      </c>
      <c r="C40" s="25" t="s">
        <v>60</v>
      </c>
      <c r="D40" s="25" t="s">
        <v>26</v>
      </c>
      <c r="E40" s="25" t="s">
        <v>65</v>
      </c>
      <c r="F40" s="25" t="s">
        <v>27</v>
      </c>
      <c r="G40" s="25" t="s">
        <v>27</v>
      </c>
      <c r="H40" s="25" t="s">
        <v>28</v>
      </c>
      <c r="I40" s="25" t="s">
        <v>28</v>
      </c>
      <c r="J40" s="26" t="s">
        <v>29</v>
      </c>
      <c r="K40" s="27" t="s">
        <v>76</v>
      </c>
      <c r="L40" s="28">
        <f>+'[1]Presu Ingresos Egresos 2020'!T42</f>
        <v>0</v>
      </c>
      <c r="M40" s="29">
        <f>+'[1]Presuspuestos Extraordinarios'!R40</f>
        <v>0</v>
      </c>
      <c r="N40" s="29">
        <f t="shared" si="62"/>
        <v>0</v>
      </c>
      <c r="O40" s="29">
        <f>+AF40</f>
        <v>0</v>
      </c>
      <c r="P40" s="29">
        <f t="shared" si="55"/>
        <v>0</v>
      </c>
      <c r="Q40" s="29">
        <f t="shared" si="56"/>
        <v>0</v>
      </c>
      <c r="R40" s="29">
        <f t="shared" si="57"/>
        <v>0</v>
      </c>
      <c r="S40" s="29">
        <f t="shared" si="58"/>
        <v>0</v>
      </c>
      <c r="T40" s="29">
        <f t="shared" si="59"/>
        <v>0</v>
      </c>
      <c r="U40" s="29">
        <f t="shared" si="60"/>
        <v>0</v>
      </c>
      <c r="V40" s="29">
        <f>+'[1]Detalle Ingresos Mensuales'!C40+'[1]Detalle Ingresos Mensuales'!C85+'[1]Detalle Ingresos Mensuales'!C130</f>
        <v>0</v>
      </c>
      <c r="W40" s="29">
        <f>+'[1]Detalle Ingresos Mensuales'!D40+'[1]Detalle Ingresos Mensuales'!D85+'[1]Detalle Ingresos Mensuales'!D130</f>
        <v>0</v>
      </c>
      <c r="X40" s="29">
        <f>+'[1]Detalle Ingresos Mensuales'!E40+'[1]Detalle Ingresos Mensuales'!E85+'[1]Detalle Ingresos Mensuales'!E130</f>
        <v>0</v>
      </c>
      <c r="Y40" s="29">
        <f>+'[1]Detalle Ingresos Mensuales'!F40+'[1]Detalle Ingresos Mensuales'!F85+'[1]Detalle Ingresos Mensuales'!F130</f>
        <v>0</v>
      </c>
      <c r="Z40" s="29">
        <f>+'[1]Detalle Ingresos Mensuales'!G40+'[1]Detalle Ingresos Mensuales'!G85+'[1]Detalle Ingresos Mensuales'!G130</f>
        <v>0</v>
      </c>
      <c r="AA40" s="29">
        <f>+'[1]Detalle Ingresos Mensuales'!H40+'[1]Detalle Ingresos Mensuales'!H85+'[1]Detalle Ingresos Mensuales'!H130</f>
        <v>0</v>
      </c>
      <c r="AB40" s="29">
        <f>+'[1]Detalle Ingresos Mensuales'!I40+'[1]Detalle Ingresos Mensuales'!I85+'[1]Detalle Ingresos Mensuales'!I130</f>
        <v>0</v>
      </c>
      <c r="AC40" s="29">
        <f>+'[1]Detalle Ingresos Mensuales'!J40+'[1]Detalle Ingresos Mensuales'!J85+'[1]Detalle Ingresos Mensuales'!J130</f>
        <v>0</v>
      </c>
      <c r="AD40" s="29">
        <f>+'[1]Detalle Ingresos Mensuales'!K40+'[1]Detalle Ingresos Mensuales'!K85+'[1]Detalle Ingresos Mensuales'!K130</f>
        <v>0</v>
      </c>
      <c r="AE40" s="29">
        <f>+'[1]Detalle Ingresos Mensuales'!L40+'[1]Detalle Ingresos Mensuales'!L85+'[1]Detalle Ingresos Mensuales'!L130</f>
        <v>0</v>
      </c>
      <c r="AF40" s="29">
        <f>+'[1]Detalle Ingresos Mensuales'!M40+'[1]Detalle Ingresos Mensuales'!M85+'[1]Detalle Ingresos Mensuales'!M130</f>
        <v>0</v>
      </c>
      <c r="AG40" s="29">
        <f>+'[1]Detalle Ingresos Mensuales'!N40+'[1]Detalle Ingresos Mensuales'!N85+'[1]Detalle Ingresos Mensuales'!N130</f>
        <v>0</v>
      </c>
      <c r="AH40" s="29">
        <f t="shared" si="61"/>
        <v>0</v>
      </c>
    </row>
    <row r="41" spans="2:34" hidden="1" x14ac:dyDescent="0.2">
      <c r="B41" s="24" t="s">
        <v>33</v>
      </c>
      <c r="C41" s="25" t="s">
        <v>60</v>
      </c>
      <c r="D41" s="25" t="s">
        <v>26</v>
      </c>
      <c r="E41" s="25" t="s">
        <v>67</v>
      </c>
      <c r="F41" s="25" t="s">
        <v>27</v>
      </c>
      <c r="G41" s="25" t="s">
        <v>27</v>
      </c>
      <c r="H41" s="25" t="s">
        <v>28</v>
      </c>
      <c r="I41" s="25" t="s">
        <v>28</v>
      </c>
      <c r="J41" s="26" t="s">
        <v>29</v>
      </c>
      <c r="K41" s="27" t="s">
        <v>77</v>
      </c>
      <c r="L41" s="28">
        <f>+'[1]Presu Ingresos Egresos 2020'!T43</f>
        <v>13739697.890000002</v>
      </c>
      <c r="M41" s="29">
        <f>+'[1]Presuspuestos Extraordinarios'!R41</f>
        <v>0</v>
      </c>
      <c r="N41" s="29">
        <f t="shared" si="62"/>
        <v>13739697.890000002</v>
      </c>
      <c r="O41" s="29">
        <f>+AF41</f>
        <v>343036.41</v>
      </c>
      <c r="P41" s="29">
        <f t="shared" si="55"/>
        <v>1539674.41</v>
      </c>
      <c r="Q41" s="29">
        <f t="shared" si="56"/>
        <v>12200023.480000002</v>
      </c>
      <c r="R41" s="29">
        <f t="shared" si="57"/>
        <v>415863.57999999996</v>
      </c>
      <c r="S41" s="29">
        <f t="shared" si="58"/>
        <v>1123810.83</v>
      </c>
      <c r="T41" s="29">
        <f t="shared" si="59"/>
        <v>1539674.4100000001</v>
      </c>
      <c r="U41" s="29">
        <f t="shared" si="60"/>
        <v>12200023.480000002</v>
      </c>
      <c r="V41" s="29">
        <f>+'[1]Detalle Ingresos Mensuales'!C41+'[1]Detalle Ingresos Mensuales'!C86+'[1]Detalle Ingresos Mensuales'!C131</f>
        <v>263851.52000000002</v>
      </c>
      <c r="W41" s="29">
        <f>+'[1]Detalle Ingresos Mensuales'!D41+'[1]Detalle Ingresos Mensuales'!D86+'[1]Detalle Ingresos Mensuales'!D131</f>
        <v>130834.49999999999</v>
      </c>
      <c r="X41" s="29">
        <f>+'[1]Detalle Ingresos Mensuales'!E41+'[1]Detalle Ingresos Mensuales'!E86+'[1]Detalle Ingresos Mensuales'!E131</f>
        <v>339819.25</v>
      </c>
      <c r="Y41" s="29">
        <f>+'[1]Detalle Ingresos Mensuales'!F41+'[1]Detalle Ingresos Mensuales'!F86+'[1]Detalle Ingresos Mensuales'!F131</f>
        <v>0</v>
      </c>
      <c r="Z41" s="29">
        <f>+'[1]Detalle Ingresos Mensuales'!G41+'[1]Detalle Ingresos Mensuales'!G86+'[1]Detalle Ingresos Mensuales'!G131</f>
        <v>389305.56</v>
      </c>
      <c r="AA41" s="29">
        <f>+'[1]Detalle Ingresos Mensuales'!H41+'[1]Detalle Ingresos Mensuales'!H86+'[1]Detalle Ingresos Mensuales'!H131</f>
        <v>0</v>
      </c>
      <c r="AB41" s="29">
        <f>+'[1]Detalle Ingresos Mensuales'!I41+'[1]Detalle Ingresos Mensuales'!I86+'[1]Detalle Ingresos Mensuales'!I131</f>
        <v>0</v>
      </c>
      <c r="AC41" s="29">
        <f>+'[1]Detalle Ingresos Mensuales'!J41+'[1]Detalle Ingresos Mensuales'!J86+'[1]Detalle Ingresos Mensuales'!J131</f>
        <v>0</v>
      </c>
      <c r="AD41" s="29">
        <f>+'[1]Detalle Ingresos Mensuales'!K41+'[1]Detalle Ingresos Mensuales'!K86+'[1]Detalle Ingresos Mensuales'!K131</f>
        <v>0</v>
      </c>
      <c r="AE41" s="29">
        <f>+'[1]Detalle Ingresos Mensuales'!L41+'[1]Detalle Ingresos Mensuales'!L86+'[1]Detalle Ingresos Mensuales'!L131</f>
        <v>72827.17</v>
      </c>
      <c r="AF41" s="29">
        <f>+'[1]Detalle Ingresos Mensuales'!M41+'[1]Detalle Ingresos Mensuales'!M86+'[1]Detalle Ingresos Mensuales'!M131</f>
        <v>343036.41</v>
      </c>
      <c r="AG41" s="29">
        <f>+'[1]Detalle Ingresos Mensuales'!N41+'[1]Detalle Ingresos Mensuales'!N86+'[1]Detalle Ingresos Mensuales'!N131</f>
        <v>0</v>
      </c>
      <c r="AH41" s="29">
        <f t="shared" si="61"/>
        <v>1539674.41</v>
      </c>
    </row>
    <row r="42" spans="2:34" ht="15" x14ac:dyDescent="0.2">
      <c r="B42" s="34">
        <v>2</v>
      </c>
      <c r="C42" s="35" t="s">
        <v>60</v>
      </c>
      <c r="D42" s="35" t="s">
        <v>33</v>
      </c>
      <c r="E42" s="35" t="s">
        <v>28</v>
      </c>
      <c r="F42" s="35" t="s">
        <v>27</v>
      </c>
      <c r="G42" s="35" t="s">
        <v>27</v>
      </c>
      <c r="H42" s="35" t="s">
        <v>28</v>
      </c>
      <c r="I42" s="35" t="s">
        <v>28</v>
      </c>
      <c r="J42" s="35" t="s">
        <v>29</v>
      </c>
      <c r="K42" s="16" t="s">
        <v>78</v>
      </c>
      <c r="L42" s="36">
        <f>+L43</f>
        <v>393161186.10999995</v>
      </c>
      <c r="M42" s="36">
        <f t="shared" ref="M42:AH42" si="63">+M43</f>
        <v>0</v>
      </c>
      <c r="N42" s="131">
        <f t="shared" si="63"/>
        <v>393161186.10999995</v>
      </c>
      <c r="O42" s="131">
        <f t="shared" si="63"/>
        <v>9004748.8200000003</v>
      </c>
      <c r="P42" s="131">
        <f t="shared" si="63"/>
        <v>151519613.14000002</v>
      </c>
      <c r="Q42" s="36">
        <f t="shared" si="63"/>
        <v>241641572.96999994</v>
      </c>
      <c r="R42" s="36">
        <f t="shared" si="63"/>
        <v>19903746.809999999</v>
      </c>
      <c r="S42" s="36">
        <f t="shared" si="63"/>
        <v>131615866.33000003</v>
      </c>
      <c r="T42" s="36">
        <f t="shared" si="63"/>
        <v>151519613.14000002</v>
      </c>
      <c r="U42" s="36">
        <f t="shared" si="63"/>
        <v>241641572.96999994</v>
      </c>
      <c r="V42" s="36">
        <f t="shared" si="63"/>
        <v>21021574.02</v>
      </c>
      <c r="W42" s="36">
        <f t="shared" si="63"/>
        <v>23397552.880000003</v>
      </c>
      <c r="X42" s="36">
        <f t="shared" si="63"/>
        <v>12050476.449999999</v>
      </c>
      <c r="Y42" s="36">
        <f t="shared" si="63"/>
        <v>17394645.199999999</v>
      </c>
      <c r="Z42" s="36">
        <f t="shared" si="63"/>
        <v>11824850.98</v>
      </c>
      <c r="AA42" s="36">
        <f t="shared" si="63"/>
        <v>10510119.449999999</v>
      </c>
      <c r="AB42" s="36">
        <f t="shared" si="63"/>
        <v>11735537.26</v>
      </c>
      <c r="AC42" s="36">
        <f t="shared" si="63"/>
        <v>11685724</v>
      </c>
      <c r="AD42" s="36">
        <f t="shared" si="63"/>
        <v>11995386.09</v>
      </c>
      <c r="AE42" s="36">
        <f t="shared" si="63"/>
        <v>10898997.989999998</v>
      </c>
      <c r="AF42" s="36">
        <f t="shared" si="63"/>
        <v>9004748.8200000003</v>
      </c>
      <c r="AG42" s="36">
        <f t="shared" si="63"/>
        <v>0</v>
      </c>
      <c r="AH42" s="36">
        <f t="shared" si="63"/>
        <v>151519613.14000002</v>
      </c>
    </row>
    <row r="43" spans="2:34" ht="15" hidden="1" x14ac:dyDescent="0.2">
      <c r="B43" s="37" t="s">
        <v>33</v>
      </c>
      <c r="C43" s="38" t="s">
        <v>60</v>
      </c>
      <c r="D43" s="38" t="s">
        <v>33</v>
      </c>
      <c r="E43" s="38" t="s">
        <v>28</v>
      </c>
      <c r="F43" s="38" t="s">
        <v>27</v>
      </c>
      <c r="G43" s="38" t="s">
        <v>27</v>
      </c>
      <c r="H43" s="38" t="s">
        <v>28</v>
      </c>
      <c r="I43" s="38" t="s">
        <v>28</v>
      </c>
      <c r="J43" s="38" t="s">
        <v>29</v>
      </c>
      <c r="K43" s="27" t="s">
        <v>79</v>
      </c>
      <c r="L43" s="28">
        <f>+'[1]Presu Ingresos Egresos 2020'!T45</f>
        <v>393161186.10999995</v>
      </c>
      <c r="M43" s="28">
        <v>0</v>
      </c>
      <c r="N43" s="28">
        <f t="shared" ref="N43" si="64">SUM(L43:M43)</f>
        <v>393161186.10999995</v>
      </c>
      <c r="O43" s="28">
        <f>+AF43</f>
        <v>9004748.8200000003</v>
      </c>
      <c r="P43" s="28">
        <f t="shared" ref="P43" si="65">+AH43</f>
        <v>151519613.14000002</v>
      </c>
      <c r="Q43" s="28">
        <f t="shared" ref="Q43" si="66">+N43-P43</f>
        <v>241641572.96999994</v>
      </c>
      <c r="R43" s="29">
        <f>SUM(AE43:AG43)</f>
        <v>19903746.809999999</v>
      </c>
      <c r="S43" s="29">
        <f>SUM(V43:AD43)</f>
        <v>131615866.33000003</v>
      </c>
      <c r="T43" s="29">
        <f t="shared" ref="T43" si="67">SUM(R43:S43)</f>
        <v>151519613.14000002</v>
      </c>
      <c r="U43" s="29">
        <f t="shared" ref="U43" si="68">+N43-T43</f>
        <v>241641572.96999994</v>
      </c>
      <c r="V43" s="29">
        <f>+'[1]Detalle Ingresos Mensuales'!C43+'[1]Detalle Ingresos Mensuales'!C88+'[1]Detalle Ingresos Mensuales'!C133</f>
        <v>21021574.02</v>
      </c>
      <c r="W43" s="29">
        <f>+'[1]Detalle Ingresos Mensuales'!D43+'[1]Detalle Ingresos Mensuales'!D88+'[1]Detalle Ingresos Mensuales'!D133</f>
        <v>23397552.880000003</v>
      </c>
      <c r="X43" s="29">
        <f>+'[1]Detalle Ingresos Mensuales'!E43+'[1]Detalle Ingresos Mensuales'!E88+'[1]Detalle Ingresos Mensuales'!E133</f>
        <v>12050476.449999999</v>
      </c>
      <c r="Y43" s="29">
        <f>+'[1]Detalle Ingresos Mensuales'!F43+'[1]Detalle Ingresos Mensuales'!F88+'[1]Detalle Ingresos Mensuales'!F133</f>
        <v>17394645.199999999</v>
      </c>
      <c r="Z43" s="29">
        <f>+'[1]Detalle Ingresos Mensuales'!G43+'[1]Detalle Ingresos Mensuales'!G88+'[1]Detalle Ingresos Mensuales'!G133</f>
        <v>11824850.98</v>
      </c>
      <c r="AA43" s="29">
        <f>+'[1]Detalle Ingresos Mensuales'!H43+'[1]Detalle Ingresos Mensuales'!H88+'[1]Detalle Ingresos Mensuales'!H133</f>
        <v>10510119.449999999</v>
      </c>
      <c r="AB43" s="29">
        <f>+'[1]Detalle Ingresos Mensuales'!I43+'[1]Detalle Ingresos Mensuales'!I88+'[1]Detalle Ingresos Mensuales'!I133</f>
        <v>11735537.26</v>
      </c>
      <c r="AC43" s="29">
        <f>+'[1]Detalle Ingresos Mensuales'!J43+'[1]Detalle Ingresos Mensuales'!J88+'[1]Detalle Ingresos Mensuales'!J133</f>
        <v>11685724</v>
      </c>
      <c r="AD43" s="29">
        <f>+'[1]Detalle Ingresos Mensuales'!K43+'[1]Detalle Ingresos Mensuales'!K88+'[1]Detalle Ingresos Mensuales'!K133</f>
        <v>11995386.09</v>
      </c>
      <c r="AE43" s="29">
        <f>+'[1]Detalle Ingresos Mensuales'!L43+'[1]Detalle Ingresos Mensuales'!L88+'[1]Detalle Ingresos Mensuales'!L133</f>
        <v>10898997.989999998</v>
      </c>
      <c r="AF43" s="29">
        <f>+'[1]Detalle Ingresos Mensuales'!M43+'[1]Detalle Ingresos Mensuales'!M88+'[1]Detalle Ingresos Mensuales'!M133</f>
        <v>9004748.8200000003</v>
      </c>
      <c r="AG43" s="29">
        <f>+'[1]Detalle Ingresos Mensuales'!N43+'[1]Detalle Ingresos Mensuales'!N88+'[1]Detalle Ingresos Mensuales'!N133</f>
        <v>0</v>
      </c>
      <c r="AH43" s="29">
        <f>+'[1]Detalle Ingresos Mensuales'!O43+'[1]Detalle Ingresos Mensuales'!O88+'[1]Detalle Ingresos Mensuales'!O136</f>
        <v>151519613.14000002</v>
      </c>
    </row>
    <row r="44" spans="2:34" s="18" customFormat="1" x14ac:dyDescent="0.2">
      <c r="B44" s="32" t="s">
        <v>31</v>
      </c>
      <c r="C44" s="33" t="s">
        <v>28</v>
      </c>
      <c r="D44" s="33">
        <v>0</v>
      </c>
      <c r="E44" s="33">
        <v>0</v>
      </c>
      <c r="F44" s="33" t="s">
        <v>27</v>
      </c>
      <c r="G44" s="33" t="s">
        <v>27</v>
      </c>
      <c r="H44" s="33">
        <v>0</v>
      </c>
      <c r="I44" s="33" t="s">
        <v>28</v>
      </c>
      <c r="J44" s="15" t="s">
        <v>29</v>
      </c>
      <c r="K44" s="23" t="s">
        <v>80</v>
      </c>
      <c r="L44" s="39">
        <f>+L45+L48</f>
        <v>78538457108.960007</v>
      </c>
      <c r="M44" s="39">
        <f t="shared" ref="M44:AH44" si="69">+M45+M48</f>
        <v>0</v>
      </c>
      <c r="N44" s="132">
        <f t="shared" si="69"/>
        <v>78538457108.960007</v>
      </c>
      <c r="O44" s="132">
        <f t="shared" si="69"/>
        <v>0</v>
      </c>
      <c r="P44" s="132">
        <f t="shared" si="69"/>
        <v>78538457108.960007</v>
      </c>
      <c r="Q44" s="39">
        <f t="shared" si="69"/>
        <v>0</v>
      </c>
      <c r="R44" s="39">
        <f t="shared" si="69"/>
        <v>0</v>
      </c>
      <c r="S44" s="39">
        <f t="shared" si="69"/>
        <v>78538457108.960007</v>
      </c>
      <c r="T44" s="39">
        <f t="shared" si="69"/>
        <v>78538457108.960007</v>
      </c>
      <c r="U44" s="39">
        <f t="shared" si="69"/>
        <v>0</v>
      </c>
      <c r="V44" s="39">
        <f t="shared" si="69"/>
        <v>78538457108.960007</v>
      </c>
      <c r="W44" s="39">
        <f t="shared" si="69"/>
        <v>0</v>
      </c>
      <c r="X44" s="39">
        <f t="shared" si="69"/>
        <v>0</v>
      </c>
      <c r="Y44" s="39">
        <f t="shared" si="69"/>
        <v>0</v>
      </c>
      <c r="Z44" s="39">
        <f t="shared" si="69"/>
        <v>0</v>
      </c>
      <c r="AA44" s="39">
        <f t="shared" si="69"/>
        <v>0</v>
      </c>
      <c r="AB44" s="39">
        <f t="shared" si="69"/>
        <v>0</v>
      </c>
      <c r="AC44" s="39">
        <f t="shared" si="69"/>
        <v>0</v>
      </c>
      <c r="AD44" s="39">
        <f t="shared" si="69"/>
        <v>0</v>
      </c>
      <c r="AE44" s="39">
        <f t="shared" si="69"/>
        <v>0</v>
      </c>
      <c r="AF44" s="39">
        <f t="shared" si="69"/>
        <v>0</v>
      </c>
      <c r="AG44" s="39">
        <f t="shared" si="69"/>
        <v>0</v>
      </c>
      <c r="AH44" s="39">
        <f t="shared" si="69"/>
        <v>78538457108.960007</v>
      </c>
    </row>
    <row r="45" spans="2:34" s="18" customFormat="1" hidden="1" x14ac:dyDescent="0.2">
      <c r="B45" s="32" t="s">
        <v>31</v>
      </c>
      <c r="C45" s="33" t="s">
        <v>26</v>
      </c>
      <c r="D45" s="33">
        <v>0</v>
      </c>
      <c r="E45" s="33">
        <v>0</v>
      </c>
      <c r="F45" s="33" t="s">
        <v>27</v>
      </c>
      <c r="G45" s="33" t="s">
        <v>27</v>
      </c>
      <c r="H45" s="33">
        <v>0</v>
      </c>
      <c r="I45" s="33" t="s">
        <v>28</v>
      </c>
      <c r="J45" s="15" t="s">
        <v>29</v>
      </c>
      <c r="K45" s="23" t="s">
        <v>81</v>
      </c>
      <c r="L45" s="39">
        <f>+L46</f>
        <v>0</v>
      </c>
      <c r="M45" s="39">
        <f t="shared" ref="M45:AH46" si="70">+M46</f>
        <v>0</v>
      </c>
      <c r="N45" s="39">
        <f t="shared" si="70"/>
        <v>0</v>
      </c>
      <c r="O45" s="39">
        <f t="shared" si="70"/>
        <v>0</v>
      </c>
      <c r="P45" s="39">
        <f t="shared" si="70"/>
        <v>0</v>
      </c>
      <c r="Q45" s="39">
        <f t="shared" si="70"/>
        <v>0</v>
      </c>
      <c r="R45" s="39">
        <f t="shared" si="70"/>
        <v>0</v>
      </c>
      <c r="S45" s="39">
        <f t="shared" si="70"/>
        <v>0</v>
      </c>
      <c r="T45" s="39">
        <f t="shared" si="70"/>
        <v>0</v>
      </c>
      <c r="U45" s="39">
        <f t="shared" si="70"/>
        <v>0</v>
      </c>
      <c r="V45" s="39">
        <f t="shared" si="70"/>
        <v>0</v>
      </c>
      <c r="W45" s="39">
        <f t="shared" si="70"/>
        <v>0</v>
      </c>
      <c r="X45" s="39">
        <f t="shared" si="70"/>
        <v>0</v>
      </c>
      <c r="Y45" s="39">
        <f t="shared" si="70"/>
        <v>0</v>
      </c>
      <c r="Z45" s="39">
        <f t="shared" si="70"/>
        <v>0</v>
      </c>
      <c r="AA45" s="39">
        <f t="shared" si="70"/>
        <v>0</v>
      </c>
      <c r="AB45" s="39">
        <f t="shared" si="70"/>
        <v>0</v>
      </c>
      <c r="AC45" s="39">
        <f t="shared" si="70"/>
        <v>0</v>
      </c>
      <c r="AD45" s="39">
        <f t="shared" si="70"/>
        <v>0</v>
      </c>
      <c r="AE45" s="39">
        <f t="shared" si="70"/>
        <v>0</v>
      </c>
      <c r="AF45" s="39">
        <f t="shared" si="70"/>
        <v>0</v>
      </c>
      <c r="AG45" s="39">
        <f t="shared" si="70"/>
        <v>0</v>
      </c>
      <c r="AH45" s="39">
        <f t="shared" si="70"/>
        <v>0</v>
      </c>
    </row>
    <row r="46" spans="2:34" s="18" customFormat="1" hidden="1" x14ac:dyDescent="0.2">
      <c r="B46" s="32" t="s">
        <v>31</v>
      </c>
      <c r="C46" s="33" t="s">
        <v>26</v>
      </c>
      <c r="D46" s="33" t="s">
        <v>31</v>
      </c>
      <c r="E46" s="33" t="s">
        <v>26</v>
      </c>
      <c r="F46" s="33" t="s">
        <v>27</v>
      </c>
      <c r="G46" s="33" t="s">
        <v>27</v>
      </c>
      <c r="H46" s="33">
        <v>0</v>
      </c>
      <c r="I46" s="33" t="s">
        <v>28</v>
      </c>
      <c r="J46" s="15" t="s">
        <v>29</v>
      </c>
      <c r="K46" s="23" t="s">
        <v>82</v>
      </c>
      <c r="L46" s="39">
        <f>+L47</f>
        <v>0</v>
      </c>
      <c r="M46" s="39">
        <f t="shared" si="70"/>
        <v>0</v>
      </c>
      <c r="N46" s="39">
        <f t="shared" si="70"/>
        <v>0</v>
      </c>
      <c r="O46" s="39">
        <f t="shared" si="70"/>
        <v>0</v>
      </c>
      <c r="P46" s="39">
        <f t="shared" si="70"/>
        <v>0</v>
      </c>
      <c r="Q46" s="39">
        <f t="shared" si="70"/>
        <v>0</v>
      </c>
      <c r="R46" s="39">
        <f t="shared" si="70"/>
        <v>0</v>
      </c>
      <c r="S46" s="39">
        <f t="shared" si="70"/>
        <v>0</v>
      </c>
      <c r="T46" s="39">
        <f t="shared" si="70"/>
        <v>0</v>
      </c>
      <c r="U46" s="39">
        <f t="shared" si="70"/>
        <v>0</v>
      </c>
      <c r="V46" s="39">
        <f t="shared" si="70"/>
        <v>0</v>
      </c>
      <c r="W46" s="39">
        <f t="shared" si="70"/>
        <v>0</v>
      </c>
      <c r="X46" s="39">
        <f t="shared" si="70"/>
        <v>0</v>
      </c>
      <c r="Y46" s="39">
        <f t="shared" si="70"/>
        <v>0</v>
      </c>
      <c r="Z46" s="39">
        <f t="shared" si="70"/>
        <v>0</v>
      </c>
      <c r="AA46" s="39">
        <f t="shared" si="70"/>
        <v>0</v>
      </c>
      <c r="AB46" s="39">
        <f t="shared" si="70"/>
        <v>0</v>
      </c>
      <c r="AC46" s="39">
        <f t="shared" si="70"/>
        <v>0</v>
      </c>
      <c r="AD46" s="39">
        <f t="shared" si="70"/>
        <v>0</v>
      </c>
      <c r="AE46" s="39">
        <f t="shared" si="70"/>
        <v>0</v>
      </c>
      <c r="AF46" s="39">
        <f t="shared" si="70"/>
        <v>0</v>
      </c>
      <c r="AG46" s="39">
        <f t="shared" si="70"/>
        <v>0</v>
      </c>
      <c r="AH46" s="39">
        <f t="shared" si="70"/>
        <v>0</v>
      </c>
    </row>
    <row r="47" spans="2:34" hidden="1" x14ac:dyDescent="0.2">
      <c r="B47" s="24" t="s">
        <v>31</v>
      </c>
      <c r="C47" s="25" t="s">
        <v>26</v>
      </c>
      <c r="D47" s="25" t="s">
        <v>31</v>
      </c>
      <c r="E47" s="25" t="s">
        <v>26</v>
      </c>
      <c r="F47" s="25" t="s">
        <v>45</v>
      </c>
      <c r="G47" s="25" t="s">
        <v>27</v>
      </c>
      <c r="H47" s="25">
        <v>0</v>
      </c>
      <c r="I47" s="25" t="s">
        <v>28</v>
      </c>
      <c r="J47" s="26" t="s">
        <v>29</v>
      </c>
      <c r="K47" s="27" t="s">
        <v>83</v>
      </c>
      <c r="L47" s="28">
        <f>+'[1]Presu Ingresos Egresos 2020'!T49</f>
        <v>0</v>
      </c>
      <c r="M47" s="29">
        <f>+'[1]Presuspuestos Extraordinarios'!R45</f>
        <v>0</v>
      </c>
      <c r="N47" s="29">
        <f>SUM(L47:M47)</f>
        <v>0</v>
      </c>
      <c r="O47" s="29">
        <f>+AF47</f>
        <v>0</v>
      </c>
      <c r="P47" s="29">
        <f>+AH47</f>
        <v>0</v>
      </c>
      <c r="Q47" s="29">
        <f>+N47-P47</f>
        <v>0</v>
      </c>
      <c r="R47" s="29">
        <f>SUM(AE47:AG47)</f>
        <v>0</v>
      </c>
      <c r="S47" s="29">
        <f>SUM(V47:AD47)</f>
        <v>0</v>
      </c>
      <c r="T47" s="29">
        <f>SUM(R47:S47)</f>
        <v>0</v>
      </c>
      <c r="U47" s="29">
        <f>+N47-T47</f>
        <v>0</v>
      </c>
      <c r="V47" s="29">
        <f>+'[1]Detalle Ingresos Mensuales'!C47+'[1]Detalle Ingresos Mensuales'!C92+'[1]Detalle Ingresos Mensuales'!C137</f>
        <v>0</v>
      </c>
      <c r="W47" s="29">
        <f>+'[1]Detalle Ingresos Mensuales'!D47+'[1]Detalle Ingresos Mensuales'!D92+'[1]Detalle Ingresos Mensuales'!D137</f>
        <v>0</v>
      </c>
      <c r="X47" s="29">
        <f>+'[1]Detalle Ingresos Mensuales'!E47+'[1]Detalle Ingresos Mensuales'!E92+'[1]Detalle Ingresos Mensuales'!E137</f>
        <v>0</v>
      </c>
      <c r="Y47" s="29">
        <f>+'[1]Detalle Ingresos Mensuales'!F47+'[1]Detalle Ingresos Mensuales'!F92+'[1]Detalle Ingresos Mensuales'!F137</f>
        <v>0</v>
      </c>
      <c r="Z47" s="29">
        <f>+'[1]Detalle Ingresos Mensuales'!G47+'[1]Detalle Ingresos Mensuales'!G92+'[1]Detalle Ingresos Mensuales'!G137</f>
        <v>0</v>
      </c>
      <c r="AA47" s="29">
        <f>+'[1]Detalle Ingresos Mensuales'!H47+'[1]Detalle Ingresos Mensuales'!H92+'[1]Detalle Ingresos Mensuales'!H137</f>
        <v>0</v>
      </c>
      <c r="AB47" s="29">
        <f>+'[1]Detalle Ingresos Mensuales'!I47+'[1]Detalle Ingresos Mensuales'!I92+'[1]Detalle Ingresos Mensuales'!I137</f>
        <v>0</v>
      </c>
      <c r="AC47" s="29">
        <f>+'[1]Detalle Ingresos Mensuales'!J47+'[1]Detalle Ingresos Mensuales'!J92+'[1]Detalle Ingresos Mensuales'!J137</f>
        <v>0</v>
      </c>
      <c r="AD47" s="29">
        <f>+'[1]Detalle Ingresos Mensuales'!K47+'[1]Detalle Ingresos Mensuales'!K92+'[1]Detalle Ingresos Mensuales'!K137</f>
        <v>0</v>
      </c>
      <c r="AE47" s="29">
        <f>+'[1]Detalle Ingresos Mensuales'!L47+'[1]Detalle Ingresos Mensuales'!L92+'[1]Detalle Ingresos Mensuales'!L137</f>
        <v>0</v>
      </c>
      <c r="AF47" s="29">
        <f>+'[1]Detalle Ingresos Mensuales'!M47+'[1]Detalle Ingresos Mensuales'!M92+'[1]Detalle Ingresos Mensuales'!M137</f>
        <v>0</v>
      </c>
      <c r="AG47" s="29">
        <f>+'[1]Detalle Ingresos Mensuales'!N47+'[1]Detalle Ingresos Mensuales'!N92+'[1]Detalle Ingresos Mensuales'!N137</f>
        <v>0</v>
      </c>
      <c r="AH47" s="29">
        <f>SUM(V47:AG47)</f>
        <v>0</v>
      </c>
    </row>
    <row r="48" spans="2:34" s="18" customFormat="1" hidden="1" x14ac:dyDescent="0.2">
      <c r="B48" s="19" t="s">
        <v>31</v>
      </c>
      <c r="C48" s="14" t="s">
        <v>31</v>
      </c>
      <c r="D48" s="14">
        <v>0</v>
      </c>
      <c r="E48" s="14">
        <v>0</v>
      </c>
      <c r="F48" s="14" t="s">
        <v>27</v>
      </c>
      <c r="G48" s="14" t="s">
        <v>27</v>
      </c>
      <c r="H48" s="14">
        <v>0</v>
      </c>
      <c r="I48" s="14" t="s">
        <v>28</v>
      </c>
      <c r="J48" s="15" t="s">
        <v>29</v>
      </c>
      <c r="K48" s="16" t="s">
        <v>84</v>
      </c>
      <c r="L48" s="20">
        <f>SUM(L49:L50)</f>
        <v>78538457108.960007</v>
      </c>
      <c r="M48" s="20">
        <f t="shared" ref="M48:AH48" si="71">SUM(M49:M50)</f>
        <v>0</v>
      </c>
      <c r="N48" s="20">
        <f t="shared" si="71"/>
        <v>78538457108.960007</v>
      </c>
      <c r="O48" s="20">
        <f t="shared" si="71"/>
        <v>0</v>
      </c>
      <c r="P48" s="20">
        <f t="shared" si="71"/>
        <v>78538457108.960007</v>
      </c>
      <c r="Q48" s="20">
        <f t="shared" si="71"/>
        <v>0</v>
      </c>
      <c r="R48" s="20">
        <f t="shared" si="71"/>
        <v>0</v>
      </c>
      <c r="S48" s="20">
        <f t="shared" si="71"/>
        <v>78538457108.960007</v>
      </c>
      <c r="T48" s="20">
        <f t="shared" si="71"/>
        <v>78538457108.960007</v>
      </c>
      <c r="U48" s="20">
        <f t="shared" si="71"/>
        <v>0</v>
      </c>
      <c r="V48" s="20">
        <f t="shared" si="71"/>
        <v>78538457108.960007</v>
      </c>
      <c r="W48" s="20">
        <f t="shared" si="71"/>
        <v>0</v>
      </c>
      <c r="X48" s="20">
        <f t="shared" si="71"/>
        <v>0</v>
      </c>
      <c r="Y48" s="20">
        <f t="shared" si="71"/>
        <v>0</v>
      </c>
      <c r="Z48" s="20">
        <f t="shared" si="71"/>
        <v>0</v>
      </c>
      <c r="AA48" s="20">
        <f t="shared" si="71"/>
        <v>0</v>
      </c>
      <c r="AB48" s="20">
        <f t="shared" si="71"/>
        <v>0</v>
      </c>
      <c r="AC48" s="20">
        <f t="shared" si="71"/>
        <v>0</v>
      </c>
      <c r="AD48" s="20">
        <f t="shared" si="71"/>
        <v>0</v>
      </c>
      <c r="AE48" s="20">
        <f t="shared" si="71"/>
        <v>0</v>
      </c>
      <c r="AF48" s="20">
        <f t="shared" si="71"/>
        <v>0</v>
      </c>
      <c r="AG48" s="20">
        <f t="shared" si="71"/>
        <v>0</v>
      </c>
      <c r="AH48" s="20">
        <f t="shared" si="71"/>
        <v>78538457108.960007</v>
      </c>
    </row>
    <row r="49" spans="2:34" hidden="1" x14ac:dyDescent="0.2">
      <c r="B49" s="24" t="s">
        <v>31</v>
      </c>
      <c r="C49" s="25" t="s">
        <v>31</v>
      </c>
      <c r="D49" s="25" t="s">
        <v>26</v>
      </c>
      <c r="E49" s="25" t="s">
        <v>28</v>
      </c>
      <c r="F49" s="25" t="s">
        <v>27</v>
      </c>
      <c r="G49" s="25" t="s">
        <v>27</v>
      </c>
      <c r="H49" s="25" t="s">
        <v>28</v>
      </c>
      <c r="I49" s="25" t="s">
        <v>28</v>
      </c>
      <c r="J49" s="26" t="s">
        <v>29</v>
      </c>
      <c r="K49" s="27" t="s">
        <v>85</v>
      </c>
      <c r="L49" s="28">
        <f>+'[1]Presu Ingresos Egresos 2020'!T51</f>
        <v>2060719828</v>
      </c>
      <c r="M49" s="29">
        <f>+'[1]Presuspuestos Extraordinarios'!R47</f>
        <v>0</v>
      </c>
      <c r="N49" s="29">
        <f t="shared" ref="N49:N50" si="72">SUM(L49:M49)</f>
        <v>2060719828</v>
      </c>
      <c r="O49" s="29">
        <f>+AF49</f>
        <v>0</v>
      </c>
      <c r="P49" s="29">
        <f t="shared" ref="P49:P50" si="73">+AH49</f>
        <v>2060719828</v>
      </c>
      <c r="Q49" s="29">
        <f t="shared" ref="Q49:Q50" si="74">+N49-P49</f>
        <v>0</v>
      </c>
      <c r="R49" s="29">
        <f t="shared" ref="R49:R50" si="75">SUM(AE49:AG49)</f>
        <v>0</v>
      </c>
      <c r="S49" s="29">
        <f t="shared" ref="S49:S50" si="76">SUM(V49:AD49)</f>
        <v>2060719828</v>
      </c>
      <c r="T49" s="29">
        <f t="shared" ref="T49:T50" si="77">SUM(R49:S49)</f>
        <v>2060719828</v>
      </c>
      <c r="U49" s="29">
        <f t="shared" ref="U49:U50" si="78">+N49-T49</f>
        <v>0</v>
      </c>
      <c r="V49" s="29">
        <f>+'[1]Detalle Ingresos Mensuales'!C49+'[1]Detalle Ingresos Mensuales'!C94+'[1]Detalle Ingresos Mensuales'!C139</f>
        <v>2060719828</v>
      </c>
      <c r="W49" s="29">
        <f>+'[1]Detalle Ingresos Mensuales'!D49+'[1]Detalle Ingresos Mensuales'!D94+'[1]Detalle Ingresos Mensuales'!D139</f>
        <v>0</v>
      </c>
      <c r="X49" s="29">
        <f>+'[1]Detalle Ingresos Mensuales'!E49+'[1]Detalle Ingresos Mensuales'!E94+'[1]Detalle Ingresos Mensuales'!E139</f>
        <v>0</v>
      </c>
      <c r="Y49" s="29">
        <f>+'[1]Detalle Ingresos Mensuales'!F49+'[1]Detalle Ingresos Mensuales'!F94+'[1]Detalle Ingresos Mensuales'!F139</f>
        <v>0</v>
      </c>
      <c r="Z49" s="29">
        <f>+'[1]Detalle Ingresos Mensuales'!G49+'[1]Detalle Ingresos Mensuales'!G94+'[1]Detalle Ingresos Mensuales'!G139</f>
        <v>0</v>
      </c>
      <c r="AA49" s="29">
        <f>+'[1]Detalle Ingresos Mensuales'!H49+'[1]Detalle Ingresos Mensuales'!H94+'[1]Detalle Ingresos Mensuales'!H139</f>
        <v>0</v>
      </c>
      <c r="AB49" s="29">
        <f>+'[1]Detalle Ingresos Mensuales'!I49+'[1]Detalle Ingresos Mensuales'!I94+'[1]Detalle Ingresos Mensuales'!I139</f>
        <v>0</v>
      </c>
      <c r="AC49" s="29">
        <f>+'[1]Detalle Ingresos Mensuales'!J49+'[1]Detalle Ingresos Mensuales'!J94+'[1]Detalle Ingresos Mensuales'!J139</f>
        <v>0</v>
      </c>
      <c r="AD49" s="29">
        <f>+'[1]Detalle Ingresos Mensuales'!K49+'[1]Detalle Ingresos Mensuales'!K94+'[1]Detalle Ingresos Mensuales'!K139</f>
        <v>0</v>
      </c>
      <c r="AE49" s="29">
        <f>+'[1]Detalle Ingresos Mensuales'!L49+'[1]Detalle Ingresos Mensuales'!L94+'[1]Detalle Ingresos Mensuales'!L139</f>
        <v>0</v>
      </c>
      <c r="AF49" s="29">
        <f>+'[1]Detalle Ingresos Mensuales'!M49+'[1]Detalle Ingresos Mensuales'!M94+'[1]Detalle Ingresos Mensuales'!M139</f>
        <v>0</v>
      </c>
      <c r="AG49" s="29">
        <f>+'[1]Detalle Ingresos Mensuales'!N49+'[1]Detalle Ingresos Mensuales'!N94+'[1]Detalle Ingresos Mensuales'!N139</f>
        <v>0</v>
      </c>
      <c r="AH49" s="29">
        <f t="shared" ref="AH49:AH50" si="79">SUM(V49:AG49)</f>
        <v>2060719828</v>
      </c>
    </row>
    <row r="50" spans="2:34" hidden="1" x14ac:dyDescent="0.2">
      <c r="B50" s="24" t="s">
        <v>31</v>
      </c>
      <c r="C50" s="25" t="s">
        <v>31</v>
      </c>
      <c r="D50" s="25" t="s">
        <v>33</v>
      </c>
      <c r="E50" s="25" t="s">
        <v>28</v>
      </c>
      <c r="F50" s="25" t="s">
        <v>27</v>
      </c>
      <c r="G50" s="25" t="s">
        <v>27</v>
      </c>
      <c r="H50" s="25" t="s">
        <v>28</v>
      </c>
      <c r="I50" s="25" t="s">
        <v>28</v>
      </c>
      <c r="J50" s="26" t="s">
        <v>29</v>
      </c>
      <c r="K50" s="27" t="s">
        <v>86</v>
      </c>
      <c r="L50" s="28">
        <f>+'[1]Presu Ingresos Egresos 2020'!T52</f>
        <v>76477737280.960007</v>
      </c>
      <c r="M50" s="29">
        <f>+'[1]Presuspuestos Extraordinarios'!R48</f>
        <v>0</v>
      </c>
      <c r="N50" s="29">
        <f t="shared" si="72"/>
        <v>76477737280.960007</v>
      </c>
      <c r="O50" s="29">
        <f>+AF50</f>
        <v>0</v>
      </c>
      <c r="P50" s="29">
        <f t="shared" si="73"/>
        <v>76477737280.960007</v>
      </c>
      <c r="Q50" s="29">
        <f t="shared" si="74"/>
        <v>0</v>
      </c>
      <c r="R50" s="29">
        <f t="shared" si="75"/>
        <v>0</v>
      </c>
      <c r="S50" s="29">
        <f t="shared" si="76"/>
        <v>76477737280.960007</v>
      </c>
      <c r="T50" s="29">
        <f t="shared" si="77"/>
        <v>76477737280.960007</v>
      </c>
      <c r="U50" s="29">
        <f t="shared" si="78"/>
        <v>0</v>
      </c>
      <c r="V50" s="29">
        <f>+'[1]Detalle Ingresos Mensuales'!C50+'[1]Detalle Ingresos Mensuales'!C95+'[1]Detalle Ingresos Mensuales'!C140</f>
        <v>76477737280.960007</v>
      </c>
      <c r="W50" s="29">
        <f>+'[1]Detalle Ingresos Mensuales'!D50+'[1]Detalle Ingresos Mensuales'!D95+'[1]Detalle Ingresos Mensuales'!D140</f>
        <v>0</v>
      </c>
      <c r="X50" s="29">
        <f>+'[1]Detalle Ingresos Mensuales'!E50+'[1]Detalle Ingresos Mensuales'!E95+'[1]Detalle Ingresos Mensuales'!E140</f>
        <v>0</v>
      </c>
      <c r="Y50" s="29">
        <f>+'[1]Detalle Ingresos Mensuales'!F50+'[1]Detalle Ingresos Mensuales'!F95+'[1]Detalle Ingresos Mensuales'!F140</f>
        <v>0</v>
      </c>
      <c r="Z50" s="29">
        <f>+'[1]Detalle Ingresos Mensuales'!G50+'[1]Detalle Ingresos Mensuales'!G95+'[1]Detalle Ingresos Mensuales'!G140</f>
        <v>0</v>
      </c>
      <c r="AA50" s="29">
        <f>+'[1]Detalle Ingresos Mensuales'!H50+'[1]Detalle Ingresos Mensuales'!H95+'[1]Detalle Ingresos Mensuales'!H140</f>
        <v>0</v>
      </c>
      <c r="AB50" s="29">
        <f>+'[1]Detalle Ingresos Mensuales'!I50+'[1]Detalle Ingresos Mensuales'!I95+'[1]Detalle Ingresos Mensuales'!I140</f>
        <v>0</v>
      </c>
      <c r="AC50" s="29">
        <f>+'[1]Detalle Ingresos Mensuales'!J50+'[1]Detalle Ingresos Mensuales'!J95+'[1]Detalle Ingresos Mensuales'!J140</f>
        <v>0</v>
      </c>
      <c r="AD50" s="29">
        <f>+'[1]Detalle Ingresos Mensuales'!K50+'[1]Detalle Ingresos Mensuales'!K95+'[1]Detalle Ingresos Mensuales'!K140</f>
        <v>0</v>
      </c>
      <c r="AE50" s="29">
        <f>+'[1]Detalle Ingresos Mensuales'!L50+'[1]Detalle Ingresos Mensuales'!L95+'[1]Detalle Ingresos Mensuales'!L140</f>
        <v>0</v>
      </c>
      <c r="AF50" s="29">
        <f>+'[1]Detalle Ingresos Mensuales'!M50+'[1]Detalle Ingresos Mensuales'!M95+'[1]Detalle Ingresos Mensuales'!M140</f>
        <v>0</v>
      </c>
      <c r="AG50" s="29">
        <f>+'[1]Detalle Ingresos Mensuales'!N50+'[1]Detalle Ingresos Mensuales'!N95+'[1]Detalle Ingresos Mensuales'!N140</f>
        <v>0</v>
      </c>
      <c r="AH50" s="29">
        <f t="shared" si="79"/>
        <v>76477737280.960007</v>
      </c>
    </row>
    <row r="51" spans="2:34" s="18" customFormat="1" x14ac:dyDescent="0.2">
      <c r="B51" s="40"/>
      <c r="C51" s="41"/>
      <c r="D51" s="41"/>
      <c r="E51" s="41"/>
      <c r="F51" s="41"/>
      <c r="G51" s="41"/>
      <c r="H51" s="41"/>
      <c r="I51" s="41"/>
      <c r="J51" s="42"/>
      <c r="K51" s="16" t="s">
        <v>87</v>
      </c>
      <c r="L51" s="20">
        <f t="shared" ref="L51:AH51" si="80">SUM(L7+L35+L44)</f>
        <v>159953620350.84927</v>
      </c>
      <c r="M51" s="20">
        <f t="shared" si="80"/>
        <v>46027568174.279999</v>
      </c>
      <c r="N51" s="130">
        <f>SUM(N7+N35+N44)</f>
        <v>205981188525.12927</v>
      </c>
      <c r="O51" s="130">
        <f t="shared" si="80"/>
        <v>14635489673.23</v>
      </c>
      <c r="P51" s="130">
        <f t="shared" si="80"/>
        <v>192958817282.78003</v>
      </c>
      <c r="Q51" s="20">
        <f t="shared" si="80"/>
        <v>13022371242.34926</v>
      </c>
      <c r="R51" s="20">
        <f t="shared" si="80"/>
        <v>22143786366.800003</v>
      </c>
      <c r="S51" s="20">
        <f t="shared" si="80"/>
        <v>170815030915.97998</v>
      </c>
      <c r="T51" s="20">
        <f t="shared" si="80"/>
        <v>192958817282.78</v>
      </c>
      <c r="U51" s="20">
        <f t="shared" si="80"/>
        <v>13022371242.349276</v>
      </c>
      <c r="V51" s="20">
        <f t="shared" si="80"/>
        <v>86703607651.880005</v>
      </c>
      <c r="W51" s="20">
        <f t="shared" si="80"/>
        <v>9618330778.3699989</v>
      </c>
      <c r="X51" s="20">
        <f t="shared" si="80"/>
        <v>13596947453.129999</v>
      </c>
      <c r="Y51" s="20">
        <f t="shared" si="80"/>
        <v>9929116564.2800007</v>
      </c>
      <c r="Z51" s="20">
        <f t="shared" si="80"/>
        <v>1302917988.1700001</v>
      </c>
      <c r="AA51" s="20">
        <f t="shared" si="80"/>
        <v>10922876277.4</v>
      </c>
      <c r="AB51" s="20">
        <f t="shared" si="80"/>
        <v>10706558071.99</v>
      </c>
      <c r="AC51" s="20">
        <f t="shared" si="80"/>
        <v>12855927313.48</v>
      </c>
      <c r="AD51" s="20">
        <f t="shared" si="80"/>
        <v>15178748817.280001</v>
      </c>
      <c r="AE51" s="20">
        <f t="shared" si="80"/>
        <v>7508296693.5699997</v>
      </c>
      <c r="AF51" s="20">
        <f t="shared" si="80"/>
        <v>14635489673.23</v>
      </c>
      <c r="AG51" s="20">
        <f t="shared" si="80"/>
        <v>0</v>
      </c>
      <c r="AH51" s="20">
        <f t="shared" si="80"/>
        <v>192958817282.78003</v>
      </c>
    </row>
    <row r="53" spans="2:34" hidden="1" x14ac:dyDescent="0.2">
      <c r="K53" s="44" t="s">
        <v>88</v>
      </c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</row>
  </sheetData>
  <autoFilter ref="L5:AH51" xr:uid="{F64EE87A-CB3A-4F41-A8FF-FD69E4EE745D}">
    <filterColumn colId="2">
      <filters blank="1">
        <filter val="1,495,430,320.33"/>
        <filter val="1,497,600,000.00"/>
        <filter val="108,116,688,398.00"/>
        <filter val="11,150,022,773.00"/>
        <filter val="110,130,428,095.89"/>
        <filter val="110,523,589,282.00"/>
        <filter val="13,739,697.89"/>
        <filter val="13,739,914,813.84"/>
        <filter val="16,732,945,134.17"/>
        <filter val="16,919,142,134.17"/>
        <filter val="186,197,000.00"/>
        <filter val="2,000,000,000.00"/>
        <filter val="2,060,719,828.00"/>
        <filter val="2,589,892,040.84"/>
        <filter val="2,993,030,320.33"/>
        <filter val="205,981,188,525.13"/>
        <filter val="393,161,186.11"/>
        <filter val="76,477,737,280.96"/>
        <filter val="78,538,457,108.96"/>
      </filters>
    </filterColumn>
  </autoFilter>
  <mergeCells count="26">
    <mergeCell ref="AH5:AH6"/>
    <mergeCell ref="K53:Z53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T5:T6"/>
    <mergeCell ref="U5:U6"/>
    <mergeCell ref="B5:J6"/>
    <mergeCell ref="K5:K6"/>
    <mergeCell ref="L5:L6"/>
    <mergeCell ref="M5:M6"/>
    <mergeCell ref="N5:N6"/>
    <mergeCell ref="O5:O6"/>
  </mergeCells>
  <hyperlinks>
    <hyperlink ref="K1" location="Indice!A1" display="PRESUPUESTO ORDINARIO 2020" xr:uid="{CCED362A-FD55-4CAE-A9CB-88D830A1F8DE}"/>
  </hyperlinks>
  <printOptions horizontalCentered="1"/>
  <pageMargins left="0.59055118110236227" right="0.59055118110236227" top="0.98425196850393704" bottom="0.98425196850393704" header="0.59055118110236227" footer="0.59055118110236227"/>
  <pageSetup scale="58" orientation="landscape" r:id="rId1"/>
  <headerFooter>
    <oddHeader>&amp;L&amp;"-,Cursiva"&amp;12Banco Hipotecario de la Vivienda</oddHeader>
    <oddFooter>&amp;L&amp;"-,Cursiva"&amp;12Informe de Ejecución Presupuestaria &amp;R&amp;"-,Cursiva"&amp;12 1</oddFooter>
  </headerFooter>
  <colBreaks count="1" manualBreakCount="1">
    <brk id="18" max="5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C9E64-771B-4CCE-B2FB-92D3B5669D1B}">
  <sheetPr filterMode="1"/>
  <dimension ref="A1:BP280"/>
  <sheetViews>
    <sheetView showGridLines="0" tabSelected="1" zoomScaleNormal="100" workbookViewId="0">
      <pane xSplit="3" ySplit="6" topLeftCell="F77" activePane="bottomRight" state="frozen"/>
      <selection pane="topRight" activeCell="D1" sqref="D1"/>
      <selection pane="bottomLeft" activeCell="A7" sqref="A7"/>
      <selection pane="bottomRight" activeCell="BT115" sqref="BT115"/>
    </sheetView>
  </sheetViews>
  <sheetFormatPr baseColWidth="10" defaultColWidth="9.140625" defaultRowHeight="15" x14ac:dyDescent="0.2"/>
  <cols>
    <col min="1" max="1" width="3" style="45" hidden="1" customWidth="1"/>
    <col min="2" max="2" width="10.5703125" style="125" customWidth="1"/>
    <col min="3" max="3" width="82.5703125" style="47" customWidth="1"/>
    <col min="4" max="4" width="18" style="45" hidden="1" customWidth="1"/>
    <col min="5" max="5" width="17.7109375" style="45" hidden="1" customWidth="1"/>
    <col min="6" max="6" width="18.28515625" style="45" customWidth="1"/>
    <col min="7" max="7" width="17.42578125" style="45" customWidth="1"/>
    <col min="8" max="8" width="19.140625" style="45" customWidth="1"/>
    <col min="9" max="9" width="17.85546875" style="45" hidden="1" customWidth="1"/>
    <col min="10" max="10" width="17.140625" style="45" hidden="1" customWidth="1"/>
    <col min="11" max="12" width="18.42578125" style="49" hidden="1" customWidth="1"/>
    <col min="13" max="13" width="17.28515625" style="45" hidden="1" customWidth="1"/>
    <col min="14" max="14" width="19.5703125" style="45" hidden="1" customWidth="1"/>
    <col min="15" max="15" width="17.7109375" style="45" hidden="1" customWidth="1"/>
    <col min="16" max="16" width="17.140625" style="45" hidden="1" customWidth="1"/>
    <col min="17" max="17" width="14.7109375" style="45" hidden="1" customWidth="1"/>
    <col min="18" max="67" width="0" style="45" hidden="1" customWidth="1"/>
    <col min="68" max="16384" width="9.140625" style="45"/>
  </cols>
  <sheetData>
    <row r="1" spans="1:68" x14ac:dyDescent="0.2">
      <c r="B1" s="46" t="s">
        <v>0</v>
      </c>
      <c r="F1" s="48"/>
      <c r="G1" s="48"/>
      <c r="H1" s="48"/>
      <c r="I1" s="48"/>
      <c r="J1" s="48"/>
      <c r="M1" s="48"/>
      <c r="N1" s="48"/>
      <c r="O1" s="48"/>
      <c r="P1" s="48"/>
    </row>
    <row r="2" spans="1:68" x14ac:dyDescent="0.2">
      <c r="B2" s="46" t="s">
        <v>89</v>
      </c>
      <c r="F2" s="48"/>
      <c r="G2" s="48"/>
      <c r="H2" s="48"/>
      <c r="I2" s="48"/>
      <c r="J2" s="48"/>
      <c r="M2" s="48"/>
      <c r="N2" s="48"/>
      <c r="O2" s="48"/>
      <c r="P2" s="48"/>
    </row>
    <row r="3" spans="1:68" x14ac:dyDescent="0.2">
      <c r="B3" s="46" t="str">
        <f>+'[5]Programa I'!A3</f>
        <v>DEL 01 DE ENERO AL 30 DE NOVIEMBRE 2020</v>
      </c>
      <c r="E3" s="48"/>
      <c r="F3" s="48"/>
      <c r="G3" s="48"/>
      <c r="H3" s="48"/>
      <c r="I3" s="48"/>
      <c r="J3" s="48"/>
      <c r="M3" s="48"/>
      <c r="N3" s="48"/>
      <c r="O3" s="48"/>
      <c r="P3" s="48"/>
    </row>
    <row r="4" spans="1:68" x14ac:dyDescent="0.2">
      <c r="B4" s="46" t="s">
        <v>2</v>
      </c>
      <c r="D4" s="50"/>
      <c r="E4" s="48"/>
      <c r="F4" s="48"/>
      <c r="G4" s="48"/>
      <c r="H4" s="48"/>
      <c r="I4" s="48"/>
      <c r="J4" s="48"/>
      <c r="M4" s="48"/>
      <c r="N4" s="48"/>
      <c r="O4" s="48"/>
      <c r="P4" s="48"/>
    </row>
    <row r="5" spans="1:68" s="51" customFormat="1" ht="30.95" customHeight="1" x14ac:dyDescent="0.2">
      <c r="B5" s="52" t="s">
        <v>90</v>
      </c>
      <c r="C5" s="53"/>
      <c r="D5" s="54" t="s">
        <v>91</v>
      </c>
      <c r="E5" s="55" t="s">
        <v>92</v>
      </c>
      <c r="F5" s="54" t="s">
        <v>7</v>
      </c>
      <c r="G5" s="56" t="s">
        <v>93</v>
      </c>
      <c r="H5" s="56" t="s">
        <v>94</v>
      </c>
      <c r="I5" s="57" t="s">
        <v>95</v>
      </c>
      <c r="J5" s="58" t="s">
        <v>96</v>
      </c>
      <c r="K5" s="59"/>
      <c r="L5" s="60"/>
      <c r="M5" s="58" t="s">
        <v>11</v>
      </c>
      <c r="N5" s="56" t="s">
        <v>12</v>
      </c>
      <c r="O5" s="54" t="s">
        <v>13</v>
      </c>
      <c r="P5" s="54" t="s">
        <v>10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</row>
    <row r="6" spans="1:68" s="51" customFormat="1" ht="24" hidden="1" customHeight="1" x14ac:dyDescent="0.2">
      <c r="B6" s="61"/>
      <c r="C6" s="62"/>
      <c r="D6" s="63"/>
      <c r="E6" s="64" t="s">
        <v>97</v>
      </c>
      <c r="F6" s="63"/>
      <c r="G6" s="65" t="s">
        <v>24</v>
      </c>
      <c r="H6" s="65" t="str">
        <f>+G6</f>
        <v>NOVIEMBRE</v>
      </c>
      <c r="I6" s="65" t="str">
        <f>+H6</f>
        <v>NOVIEMBRE</v>
      </c>
      <c r="J6" s="66" t="s">
        <v>98</v>
      </c>
      <c r="K6" s="67" t="s">
        <v>99</v>
      </c>
      <c r="L6" s="68"/>
      <c r="M6" s="69"/>
      <c r="N6" s="65"/>
      <c r="O6" s="63"/>
      <c r="P6" s="63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</row>
    <row r="7" spans="1:68" s="51" customFormat="1" x14ac:dyDescent="0.2">
      <c r="A7" s="70"/>
      <c r="B7" s="71">
        <v>0</v>
      </c>
      <c r="C7" s="72" t="s">
        <v>100</v>
      </c>
      <c r="D7" s="73">
        <f>+D8+D12+D17+D23+D29+D34</f>
        <v>4128388659.1909695</v>
      </c>
      <c r="E7" s="73">
        <f>+E8+E12+E17+E23+E29+E34</f>
        <v>109902490.00040066</v>
      </c>
      <c r="F7" s="127">
        <f t="shared" ref="F7" si="0">+F8+F12+F17+F23+F29+F34</f>
        <v>4238291149.19137</v>
      </c>
      <c r="G7" s="128">
        <f>+G8+G12+G17+G23+G29+G34</f>
        <v>283538458.38999999</v>
      </c>
      <c r="H7" s="128">
        <f t="shared" ref="H7:I7" si="1">+H8+H12+H17+H23+H29+H34</f>
        <v>3172502428.3500004</v>
      </c>
      <c r="I7" s="75">
        <f t="shared" si="1"/>
        <v>12136919.4</v>
      </c>
      <c r="J7" s="75">
        <f>+J8+J12+J17+J23+J29+J34</f>
        <v>1053651801.44137</v>
      </c>
      <c r="K7" s="76">
        <f t="shared" ref="K7:K70" si="2">IF(F7=0,0,+J7/F7)</f>
        <v>0.24860297802863257</v>
      </c>
      <c r="L7" s="77"/>
      <c r="M7" s="74">
        <f t="shared" ref="M7:P7" si="3">+M8+M12+M17+M23+M29+M34</f>
        <v>550806020.37</v>
      </c>
      <c r="N7" s="75">
        <f t="shared" si="3"/>
        <v>2621696407.9800005</v>
      </c>
      <c r="O7" s="75">
        <f t="shared" si="3"/>
        <v>3172502428.3500004</v>
      </c>
      <c r="P7" s="75">
        <f t="shared" si="3"/>
        <v>1065788720.8413701</v>
      </c>
      <c r="Q7" s="48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</row>
    <row r="8" spans="1:68" s="51" customFormat="1" x14ac:dyDescent="0.2">
      <c r="A8" s="78"/>
      <c r="B8" s="83">
        <v>0.01</v>
      </c>
      <c r="C8" s="84" t="s">
        <v>101</v>
      </c>
      <c r="D8" s="80">
        <f>SUM(D9:D11)</f>
        <v>1697802349.5200002</v>
      </c>
      <c r="E8" s="80">
        <f>SUM(E9:E11)</f>
        <v>63396272.479999997</v>
      </c>
      <c r="F8" s="133">
        <f t="shared" ref="F8:J8" si="4">SUM(F9:F11)</f>
        <v>1761198622.0000002</v>
      </c>
      <c r="G8" s="133">
        <f t="shared" si="4"/>
        <v>130240946.55</v>
      </c>
      <c r="H8" s="133">
        <f t="shared" si="4"/>
        <v>1422958938.7400002</v>
      </c>
      <c r="I8" s="81">
        <f t="shared" si="4"/>
        <v>0</v>
      </c>
      <c r="J8" s="81">
        <f t="shared" si="4"/>
        <v>338239683.26000011</v>
      </c>
      <c r="K8" s="82">
        <f t="shared" si="2"/>
        <v>0.19205084482515572</v>
      </c>
      <c r="L8" s="77"/>
      <c r="M8" s="81">
        <f t="shared" ref="M8:P8" si="5">SUM(M9:M11)</f>
        <v>260515332.51000002</v>
      </c>
      <c r="N8" s="81">
        <f t="shared" si="5"/>
        <v>1162443606.2300003</v>
      </c>
      <c r="O8" s="81">
        <f t="shared" si="5"/>
        <v>1422958938.7400002</v>
      </c>
      <c r="P8" s="81">
        <f t="shared" si="5"/>
        <v>338239683.26000011</v>
      </c>
      <c r="Q8" s="48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</row>
    <row r="9" spans="1:68" hidden="1" x14ac:dyDescent="0.2">
      <c r="B9" s="83" t="s">
        <v>102</v>
      </c>
      <c r="C9" s="84" t="s">
        <v>103</v>
      </c>
      <c r="D9" s="85">
        <f>+'[5]Presupuesto 2020'!U9</f>
        <v>1652425585.2000003</v>
      </c>
      <c r="E9" s="85">
        <f>+'[5]Programa I'!D9+'[5]Programa II'!D9+'[5]Programa III'!D9+'[5]Programa IV'!D9+'[5]Programa V'!D9</f>
        <v>12847194.479999999</v>
      </c>
      <c r="F9" s="86">
        <f>SUM(D9:E9)</f>
        <v>1665272779.6800003</v>
      </c>
      <c r="G9" s="86">
        <f>+'[5]Programa I'!F9+'[5]Programa II'!F9+'[5]Programa III'!F9+'[5]Programa IV'!F9+'[5]Programa V'!F9</f>
        <v>124812246.78999999</v>
      </c>
      <c r="H9" s="86">
        <f>+'[5]Total Programa'!U8</f>
        <v>1371941418.7900002</v>
      </c>
      <c r="I9" s="86">
        <f>+'[5]Programa I'!H9+'[5]Programa II'!H9+'[5]Programa III'!H9+'[5]Programa IV'!H9+'[5]Programa V'!H9</f>
        <v>0</v>
      </c>
      <c r="J9" s="86">
        <f>+F9-H9-I9</f>
        <v>293331360.8900001</v>
      </c>
      <c r="K9" s="87">
        <f t="shared" si="2"/>
        <v>0.17614613321570463</v>
      </c>
      <c r="L9" s="77"/>
      <c r="M9" s="86">
        <f>+'[5]Programa I'!L9+'[5]Programa II'!L9+'[5]Programa III'!L9+'[5]Programa IV'!L9+'[5]Programa V'!L9</f>
        <v>249998383.23000002</v>
      </c>
      <c r="N9" s="86">
        <f>+'[5]Programa I'!M9+'[5]Programa II'!M9+'[5]Programa III'!M9+'[5]Programa IV'!M9+'[5]Programa V'!M9</f>
        <v>1121943035.5600002</v>
      </c>
      <c r="O9" s="86">
        <f>SUM(M9:N9)</f>
        <v>1371941418.7900002</v>
      </c>
      <c r="P9" s="86">
        <f>+F9-O9</f>
        <v>293331360.8900001</v>
      </c>
      <c r="Q9" s="48"/>
    </row>
    <row r="10" spans="1:68" hidden="1" x14ac:dyDescent="0.2">
      <c r="B10" s="83" t="s">
        <v>104</v>
      </c>
      <c r="C10" s="84" t="s">
        <v>105</v>
      </c>
      <c r="D10" s="85">
        <f>+'[5]Presupuesto 2020'!U10</f>
        <v>17681531.039999999</v>
      </c>
      <c r="E10" s="85">
        <f>+'[5]Programa I'!D10+'[5]Programa II'!D10+'[5]Programa III'!D10+'[5]Programa IV'!D10+'[5]Programa V'!D10</f>
        <v>50549078</v>
      </c>
      <c r="F10" s="86">
        <f>SUM(D10:E10)</f>
        <v>68230609.039999992</v>
      </c>
      <c r="G10" s="86">
        <f>+'[5]Programa I'!F10+'[5]Programa II'!F10+'[5]Programa III'!F10+'[5]Programa IV'!F10+'[5]Programa V'!F10</f>
        <v>3816187.1399999997</v>
      </c>
      <c r="H10" s="86">
        <f>+'[5]Total Programa'!U9</f>
        <v>35498884.769999996</v>
      </c>
      <c r="I10" s="86">
        <f>+'[5]Programa I'!H10+'[5]Programa II'!H10+'[5]Programa III'!H10+'[5]Programa IV'!H10+'[5]Programa V'!H10</f>
        <v>0</v>
      </c>
      <c r="J10" s="86">
        <f t="shared" ref="J10:J11" si="6">+F10-H10-I10</f>
        <v>32731724.269999996</v>
      </c>
      <c r="K10" s="87">
        <f t="shared" si="2"/>
        <v>0.47972200058790504</v>
      </c>
      <c r="L10" s="77"/>
      <c r="M10" s="86">
        <f>+'[5]Programa I'!L10+'[5]Programa II'!L10+'[5]Programa III'!L10+'[5]Programa IV'!L10+'[5]Programa V'!L10</f>
        <v>7632374.2799999993</v>
      </c>
      <c r="N10" s="86">
        <f>+'[5]Programa I'!M10+'[5]Programa II'!M10+'[5]Programa III'!M10+'[5]Programa IV'!M10+'[5]Programa V'!M10</f>
        <v>27866510.489999998</v>
      </c>
      <c r="O10" s="86">
        <f t="shared" ref="O10:O11" si="7">SUM(M10:N10)</f>
        <v>35498884.769999996</v>
      </c>
      <c r="P10" s="86">
        <f>+F10-O10</f>
        <v>32731724.269999996</v>
      </c>
      <c r="Q10" s="48"/>
    </row>
    <row r="11" spans="1:68" s="51" customFormat="1" hidden="1" x14ac:dyDescent="0.2">
      <c r="B11" s="83" t="s">
        <v>106</v>
      </c>
      <c r="C11" s="84" t="s">
        <v>107</v>
      </c>
      <c r="D11" s="85">
        <f>+'[5]Presupuesto 2020'!U11</f>
        <v>27695233.280000001</v>
      </c>
      <c r="E11" s="85">
        <f>+'[5]Programa I'!D11+'[5]Programa II'!D11+'[5]Programa III'!D11+'[5]Programa IV'!D11+'[5]Programa V'!D11</f>
        <v>0</v>
      </c>
      <c r="F11" s="86">
        <f>SUM(D11:E11)</f>
        <v>27695233.280000001</v>
      </c>
      <c r="G11" s="86">
        <f>+'[5]Programa I'!F11+'[5]Programa II'!F11+'[5]Programa III'!F11+'[5]Programa IV'!F11+'[5]Programa V'!F11</f>
        <v>1612512.62</v>
      </c>
      <c r="H11" s="86">
        <f>+'[5]Total Programa'!U10</f>
        <v>15518635.18</v>
      </c>
      <c r="I11" s="86">
        <f>+'[5]Programa I'!H11+'[5]Programa II'!H11+'[5]Programa III'!H11+'[5]Programa IV'!H11+'[5]Programa V'!H11</f>
        <v>0</v>
      </c>
      <c r="J11" s="86">
        <f t="shared" si="6"/>
        <v>12176598.100000001</v>
      </c>
      <c r="K11" s="87">
        <f t="shared" si="2"/>
        <v>0.43966403809977228</v>
      </c>
      <c r="L11" s="77"/>
      <c r="M11" s="86">
        <f>+'[5]Programa I'!L11+'[5]Programa II'!L11+'[5]Programa III'!L11+'[5]Programa IV'!L11+'[5]Programa V'!L11</f>
        <v>2884575</v>
      </c>
      <c r="N11" s="86">
        <f>+'[5]Programa I'!M11+'[5]Programa II'!M11+'[5]Programa III'!M11+'[5]Programa IV'!M11+'[5]Programa V'!M11</f>
        <v>12634060.18</v>
      </c>
      <c r="O11" s="86">
        <f t="shared" si="7"/>
        <v>15518635.18</v>
      </c>
      <c r="P11" s="86">
        <f>+F11-O11</f>
        <v>12176598.100000001</v>
      </c>
      <c r="Q11" s="48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</row>
    <row r="12" spans="1:68" s="51" customFormat="1" x14ac:dyDescent="0.2">
      <c r="A12" s="78"/>
      <c r="B12" s="83">
        <v>0.02</v>
      </c>
      <c r="C12" s="84" t="s">
        <v>108</v>
      </c>
      <c r="D12" s="80">
        <f>SUM(D13:D16)</f>
        <v>185266203.03</v>
      </c>
      <c r="E12" s="80">
        <f>SUM(E13:E16)</f>
        <v>-6261999.1299999999</v>
      </c>
      <c r="F12" s="133">
        <f t="shared" ref="F12:J12" si="8">SUM(F13:F16)</f>
        <v>179004203.90000001</v>
      </c>
      <c r="G12" s="133">
        <f t="shared" si="8"/>
        <v>12192494.300000001</v>
      </c>
      <c r="H12" s="133">
        <f t="shared" si="8"/>
        <v>108146763.52</v>
      </c>
      <c r="I12" s="81">
        <f t="shared" si="8"/>
        <v>11738440</v>
      </c>
      <c r="J12" s="81">
        <f t="shared" si="8"/>
        <v>59119000.380000003</v>
      </c>
      <c r="K12" s="82">
        <f t="shared" si="2"/>
        <v>0.33026598868609031</v>
      </c>
      <c r="L12" s="77"/>
      <c r="M12" s="81">
        <f t="shared" ref="M12:P12" si="9">SUM(M13:M16)</f>
        <v>24004123.199999999</v>
      </c>
      <c r="N12" s="81">
        <f t="shared" si="9"/>
        <v>84142640.319999993</v>
      </c>
      <c r="O12" s="81">
        <f t="shared" si="9"/>
        <v>108146763.52</v>
      </c>
      <c r="P12" s="81">
        <f t="shared" si="9"/>
        <v>70857440.379999995</v>
      </c>
      <c r="Q12" s="48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</row>
    <row r="13" spans="1:68" hidden="1" x14ac:dyDescent="0.2">
      <c r="B13" s="83" t="s">
        <v>109</v>
      </c>
      <c r="C13" s="84" t="s">
        <v>110</v>
      </c>
      <c r="D13" s="85">
        <f>+'[5]Presupuesto 2020'!U13</f>
        <v>27440000</v>
      </c>
      <c r="E13" s="85">
        <f>+'[5]Programa I'!D13+'[5]Programa II'!D13+'[5]Programa III'!D13+'[5]Programa IV'!D13+'[5]Programa V'!D13</f>
        <v>-5000000</v>
      </c>
      <c r="F13" s="86">
        <f>SUM(D13:E13)</f>
        <v>22440000</v>
      </c>
      <c r="G13" s="86">
        <f>+'[5]Programa I'!F13+'[5]Programa II'!F13+'[5]Programa III'!F13+'[5]Programa IV'!F13+'[5]Programa V'!F13</f>
        <v>454054.3</v>
      </c>
      <c r="H13" s="86">
        <f>+'[5]Total Programa'!U12</f>
        <v>5152566.9899999993</v>
      </c>
      <c r="I13" s="86">
        <f>+'[5]Programa I'!H13+'[5]Programa II'!H13+'[5]Programa III'!H13+'[5]Programa IV'!H13+'[5]Programa V'!H13</f>
        <v>0</v>
      </c>
      <c r="J13" s="86">
        <f t="shared" ref="J13:J16" si="10">+F13-H13-I13</f>
        <v>17287433.010000002</v>
      </c>
      <c r="K13" s="87">
        <f t="shared" si="2"/>
        <v>0.77038471524064178</v>
      </c>
      <c r="L13" s="77"/>
      <c r="M13" s="86">
        <f>+'[5]Programa I'!L13+'[5]Programa II'!L13+'[5]Programa III'!L13+'[5]Programa IV'!L13+'[5]Programa V'!L13</f>
        <v>527243.19999999995</v>
      </c>
      <c r="N13" s="86">
        <f>+'[5]Programa I'!M13+'[5]Programa II'!M13+'[5]Programa III'!M13+'[5]Programa IV'!M13+'[5]Programa V'!M13</f>
        <v>4625323.79</v>
      </c>
      <c r="O13" s="86">
        <f t="shared" ref="O13:O16" si="11">SUM(M13:N13)</f>
        <v>5152566.99</v>
      </c>
      <c r="P13" s="86">
        <f>+F13-O13</f>
        <v>17287433.009999998</v>
      </c>
      <c r="Q13" s="48"/>
    </row>
    <row r="14" spans="1:68" hidden="1" x14ac:dyDescent="0.2">
      <c r="B14" s="83" t="s">
        <v>111</v>
      </c>
      <c r="C14" s="84" t="s">
        <v>112</v>
      </c>
      <c r="D14" s="85">
        <f>+'[5]Presupuesto 2020'!U14</f>
        <v>16964923.030000001</v>
      </c>
      <c r="E14" s="85">
        <f>+'[5]Programa I'!D14+'[5]Programa II'!D14+'[5]Programa III'!D14+'[5]Programa IV'!D14+'[5]Programa V'!D14</f>
        <v>-1261999.1299999999</v>
      </c>
      <c r="F14" s="86">
        <f>SUM(D14:E14)</f>
        <v>15702923.900000002</v>
      </c>
      <c r="G14" s="86">
        <f>+'[5]Programa I'!F14+'[5]Programa II'!F14+'[5]Programa III'!F14+'[5]Programa IV'!F14+'[5]Programa V'!F14</f>
        <v>0</v>
      </c>
      <c r="H14" s="86">
        <f>+'[5]Total Programa'!U13</f>
        <v>73231.53</v>
      </c>
      <c r="I14" s="86">
        <f>+'[5]Programa I'!H14+'[5]Programa II'!H14+'[5]Programa III'!H14+'[5]Programa IV'!H14+'[5]Programa V'!H14</f>
        <v>0</v>
      </c>
      <c r="J14" s="86">
        <f t="shared" si="10"/>
        <v>15629692.370000003</v>
      </c>
      <c r="K14" s="87">
        <f t="shared" si="2"/>
        <v>0.99533643985882148</v>
      </c>
      <c r="L14" s="77"/>
      <c r="M14" s="86">
        <f>+'[5]Programa I'!L14+'[5]Programa II'!L14+'[5]Programa III'!L14+'[5]Programa IV'!L14+'[5]Programa V'!L14</f>
        <v>0</v>
      </c>
      <c r="N14" s="86">
        <f>+'[5]Programa I'!M14+'[5]Programa II'!M14+'[5]Programa III'!M14+'[5]Programa IV'!M14+'[5]Programa V'!M14</f>
        <v>73231.53</v>
      </c>
      <c r="O14" s="86">
        <f t="shared" si="11"/>
        <v>73231.53</v>
      </c>
      <c r="P14" s="86">
        <f>+F14-O14</f>
        <v>15629692.370000003</v>
      </c>
      <c r="Q14" s="48"/>
    </row>
    <row r="15" spans="1:68" hidden="1" x14ac:dyDescent="0.2">
      <c r="B15" s="83" t="s">
        <v>113</v>
      </c>
      <c r="C15" s="84" t="s">
        <v>114</v>
      </c>
      <c r="D15" s="85">
        <f>+'[5]Presupuesto 2020'!U15</f>
        <v>0</v>
      </c>
      <c r="E15" s="85">
        <f>+'[5]Programa I'!D15+'[5]Programa II'!D15+'[5]Programa III'!D15+'[5]Programa IV'!D15+'[5]Programa V'!D15</f>
        <v>0</v>
      </c>
      <c r="F15" s="86">
        <f>SUM(D15:E15)</f>
        <v>0</v>
      </c>
      <c r="G15" s="86">
        <f>+'[5]Programa I'!F15+'[5]Programa II'!F15+'[5]Programa III'!F15+'[5]Programa IV'!F15+'[5]Programa V'!F15</f>
        <v>0</v>
      </c>
      <c r="H15" s="86">
        <f>+'[5]Total Programa'!U14</f>
        <v>0</v>
      </c>
      <c r="I15" s="86">
        <f>+'[5]Programa I'!H15+'[5]Programa II'!H15+'[5]Programa III'!H15+'[5]Programa IV'!H15+'[5]Programa V'!H15</f>
        <v>0</v>
      </c>
      <c r="J15" s="86">
        <f t="shared" si="10"/>
        <v>0</v>
      </c>
      <c r="K15" s="87">
        <f t="shared" si="2"/>
        <v>0</v>
      </c>
      <c r="L15" s="88"/>
      <c r="M15" s="86">
        <f>+'[5]Programa I'!L15+'[5]Programa II'!L15+'[5]Programa III'!L15+'[5]Programa IV'!L15+'[5]Programa V'!L15</f>
        <v>0</v>
      </c>
      <c r="N15" s="86">
        <f>+'[5]Programa I'!M15+'[5]Programa II'!M15+'[5]Programa III'!M15+'[5]Programa IV'!M15+'[5]Programa V'!M15</f>
        <v>0</v>
      </c>
      <c r="O15" s="86">
        <f t="shared" si="11"/>
        <v>0</v>
      </c>
      <c r="P15" s="86">
        <f>+F15-O15</f>
        <v>0</v>
      </c>
      <c r="Q15" s="48"/>
    </row>
    <row r="16" spans="1:68" s="51" customFormat="1" hidden="1" x14ac:dyDescent="0.2">
      <c r="B16" s="83" t="s">
        <v>115</v>
      </c>
      <c r="C16" s="84" t="s">
        <v>116</v>
      </c>
      <c r="D16" s="85">
        <f>+'[5]Presupuesto 2020'!U16</f>
        <v>140861280</v>
      </c>
      <c r="E16" s="85">
        <f>+'[5]Programa I'!D16+'[5]Programa II'!D16+'[5]Programa III'!D16+'[5]Programa IV'!D16+'[5]Programa V'!D16</f>
        <v>0</v>
      </c>
      <c r="F16" s="86">
        <f>SUM(D16:E16)</f>
        <v>140861280</v>
      </c>
      <c r="G16" s="86">
        <f>+'[5]Programa I'!F16+'[5]Programa II'!F16+'[5]Programa III'!F16+'[5]Programa IV'!F16+'[5]Programa V'!F16</f>
        <v>11738440</v>
      </c>
      <c r="H16" s="86">
        <f>+'[5]Total Programa'!U15</f>
        <v>102920965</v>
      </c>
      <c r="I16" s="86">
        <f>+'[5]Programa I'!H16+'[5]Programa II'!H16+'[5]Programa III'!H16+'[5]Programa IV'!H16+'[5]Programa V'!H16</f>
        <v>11738440</v>
      </c>
      <c r="J16" s="86">
        <f t="shared" si="10"/>
        <v>26201875</v>
      </c>
      <c r="K16" s="87">
        <f t="shared" si="2"/>
        <v>0.18601190476190477</v>
      </c>
      <c r="L16" s="77"/>
      <c r="M16" s="86">
        <f>+'[5]Programa I'!L16+'[5]Programa II'!L16+'[5]Programa III'!L16+'[5]Programa IV'!L16+'[5]Programa V'!L16</f>
        <v>23476880</v>
      </c>
      <c r="N16" s="86">
        <f>+'[5]Programa I'!M16+'[5]Programa II'!M16+'[5]Programa III'!M16+'[5]Programa IV'!M16+'[5]Programa V'!M16</f>
        <v>79444085</v>
      </c>
      <c r="O16" s="86">
        <f t="shared" si="11"/>
        <v>102920965</v>
      </c>
      <c r="P16" s="86">
        <f>+F16-O16</f>
        <v>37940315</v>
      </c>
      <c r="Q16" s="48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</row>
    <row r="17" spans="1:68" s="51" customFormat="1" x14ac:dyDescent="0.2">
      <c r="A17" s="78"/>
      <c r="B17" s="83">
        <v>0.03</v>
      </c>
      <c r="C17" s="84" t="s">
        <v>117</v>
      </c>
      <c r="D17" s="80">
        <f>SUM(D18:D22)</f>
        <v>1343452865.3699999</v>
      </c>
      <c r="E17" s="80">
        <f>SUM(E18:E22)</f>
        <v>7217289.7916666707</v>
      </c>
      <c r="F17" s="133">
        <f t="shared" ref="F17:J17" si="12">SUM(F18:F22)</f>
        <v>1350670155.1616664</v>
      </c>
      <c r="G17" s="133">
        <f t="shared" si="12"/>
        <v>78857706.809999987</v>
      </c>
      <c r="H17" s="133">
        <f t="shared" si="12"/>
        <v>908166059.36000013</v>
      </c>
      <c r="I17" s="81">
        <f t="shared" si="12"/>
        <v>0</v>
      </c>
      <c r="J17" s="81">
        <f t="shared" si="12"/>
        <v>442504095.80166644</v>
      </c>
      <c r="K17" s="82">
        <f t="shared" si="2"/>
        <v>0.3276181783617641</v>
      </c>
      <c r="L17" s="77"/>
      <c r="M17" s="81">
        <f t="shared" ref="M17:P17" si="13">SUM(M18:M22)</f>
        <v>142744906.91</v>
      </c>
      <c r="N17" s="81">
        <f t="shared" si="13"/>
        <v>765421152.45000005</v>
      </c>
      <c r="O17" s="81">
        <f t="shared" si="13"/>
        <v>908166059.36000001</v>
      </c>
      <c r="P17" s="81">
        <f t="shared" si="13"/>
        <v>442504095.80166662</v>
      </c>
      <c r="Q17" s="48"/>
    </row>
    <row r="18" spans="1:68" hidden="1" x14ac:dyDescent="0.2">
      <c r="B18" s="83" t="s">
        <v>118</v>
      </c>
      <c r="C18" s="84" t="s">
        <v>119</v>
      </c>
      <c r="D18" s="85">
        <f>+'[5]Presupuesto 2020'!U18</f>
        <v>688043357.96999991</v>
      </c>
      <c r="E18" s="85">
        <f>+'[5]Programa I'!D18+'[5]Programa II'!D18+'[5]Programa III'!D18+'[5]Programa IV'!D18+'[5]Programa V'!D18</f>
        <v>625000</v>
      </c>
      <c r="F18" s="86">
        <f>SUM(D18:E18)</f>
        <v>688668357.96999991</v>
      </c>
      <c r="G18" s="86">
        <f>+'[5]Programa I'!F18+'[5]Programa II'!F18+'[5]Programa III'!F18+'[5]Programa IV'!F18+'[5]Programa V'!F18</f>
        <v>65963066.729999989</v>
      </c>
      <c r="H18" s="86">
        <f>+'[5]Total Programa'!U17</f>
        <v>575348811.7700001</v>
      </c>
      <c r="I18" s="86">
        <f>+'[5]Programa I'!H18+'[5]Programa II'!H18+'[5]Programa III'!H18+'[5]Programa IV'!H18+'[5]Programa V'!H18</f>
        <v>0</v>
      </c>
      <c r="J18" s="86">
        <f t="shared" ref="J18:J21" si="14">+F18-H18-I18</f>
        <v>113319546.19999981</v>
      </c>
      <c r="K18" s="87">
        <f t="shared" si="2"/>
        <v>0.16454879172034834</v>
      </c>
      <c r="L18" s="77"/>
      <c r="M18" s="86">
        <f>+'[5]Programa I'!L18+'[5]Programa II'!L18+'[5]Programa III'!L18+'[5]Programa IV'!L18+'[5]Programa V'!L18</f>
        <v>116669702.02999999</v>
      </c>
      <c r="N18" s="86">
        <f>+'[5]Programa I'!M18+'[5]Programa II'!M18+'[5]Programa III'!M18+'[5]Programa IV'!M18+'[5]Programa V'!M18</f>
        <v>458679109.74000001</v>
      </c>
      <c r="O18" s="86">
        <f t="shared" ref="O18:O22" si="15">SUM(M18:N18)</f>
        <v>575348811.76999998</v>
      </c>
      <c r="P18" s="86">
        <f>+F18-O18</f>
        <v>113319546.19999993</v>
      </c>
      <c r="Q18" s="48"/>
    </row>
    <row r="19" spans="1:68" hidden="1" x14ac:dyDescent="0.2">
      <c r="B19" s="83" t="s">
        <v>120</v>
      </c>
      <c r="C19" s="84" t="s">
        <v>121</v>
      </c>
      <c r="D19" s="85">
        <f>+'[5]Presupuesto 2020'!U19</f>
        <v>178546044.97999999</v>
      </c>
      <c r="E19" s="85">
        <f>+'[5]Programa I'!D19+'[5]Programa II'!D19+'[5]Programa III'!D19+'[5]Programa IV'!D19+'[5]Programa V'!D19</f>
        <v>300000</v>
      </c>
      <c r="F19" s="86">
        <f>SUM(D19:E19)</f>
        <v>178846044.97999999</v>
      </c>
      <c r="G19" s="86">
        <f>+'[5]Programa I'!F19+'[5]Programa II'!F19+'[5]Programa III'!F19+'[5]Programa IV'!F19+'[5]Programa V'!F19</f>
        <v>12894640.08</v>
      </c>
      <c r="H19" s="86">
        <f>+'[5]Total Programa'!U18</f>
        <v>140505391.03000003</v>
      </c>
      <c r="I19" s="86">
        <f>+'[5]Programa I'!H19+'[5]Programa II'!H19+'[5]Programa III'!H19+'[5]Programa IV'!H19+'[5]Programa V'!H19</f>
        <v>0</v>
      </c>
      <c r="J19" s="86">
        <f t="shared" si="14"/>
        <v>38340653.949999958</v>
      </c>
      <c r="K19" s="87">
        <f t="shared" si="2"/>
        <v>0.21437798053788396</v>
      </c>
      <c r="L19" s="77"/>
      <c r="M19" s="86">
        <f>+'[5]Programa I'!L19+'[5]Programa II'!L19+'[5]Programa III'!L19+'[5]Programa IV'!L19+'[5]Programa V'!L19</f>
        <v>26075204.880000003</v>
      </c>
      <c r="N19" s="86">
        <f>+'[5]Programa I'!M19+'[5]Programa II'!M19+'[5]Programa III'!M19+'[5]Programa IV'!M19+'[5]Programa V'!M19</f>
        <v>114430186.15000001</v>
      </c>
      <c r="O19" s="86">
        <f t="shared" si="15"/>
        <v>140505391.03</v>
      </c>
      <c r="P19" s="86">
        <f>+F19-O19</f>
        <v>38340653.949999988</v>
      </c>
      <c r="Q19" s="48"/>
    </row>
    <row r="20" spans="1:68" hidden="1" x14ac:dyDescent="0.2">
      <c r="B20" s="83" t="s">
        <v>122</v>
      </c>
      <c r="C20" s="84" t="s">
        <v>123</v>
      </c>
      <c r="D20" s="85">
        <f>+'[5]Presupuesto 2020'!U20</f>
        <v>237358472.17000002</v>
      </c>
      <c r="E20" s="85">
        <f>+'[5]Programa I'!D20+'[5]Programa II'!D20+'[5]Programa III'!D20+'[5]Programa IV'!D20+'[5]Programa V'!D20</f>
        <v>7753920.6516666701</v>
      </c>
      <c r="F20" s="85">
        <f>SUM(D20:E20)</f>
        <v>245112392.82166669</v>
      </c>
      <c r="G20" s="85">
        <f>+'[5]Programa I'!F20+'[5]Programa II'!F20+'[5]Programa III'!F20+'[5]Programa IV'!F20+'[5]Programa V'!F20</f>
        <v>0</v>
      </c>
      <c r="H20" s="85">
        <f>+'[5]Total Programa'!U19</f>
        <v>4627304.0999999996</v>
      </c>
      <c r="I20" s="85">
        <f>+'[5]Programa I'!H20+'[5]Programa II'!H20+'[5]Programa III'!H20+'[5]Programa IV'!H20+'[5]Programa V'!H20</f>
        <v>0</v>
      </c>
      <c r="J20" s="85">
        <f t="shared" si="14"/>
        <v>240485088.72166669</v>
      </c>
      <c r="K20" s="89">
        <f t="shared" si="2"/>
        <v>0.98112170483617034</v>
      </c>
      <c r="L20" s="77"/>
      <c r="M20" s="85">
        <f>+'[5]Programa I'!L20+'[5]Programa II'!L20+'[5]Programa III'!L20+'[5]Programa IV'!L20+'[5]Programa V'!L20</f>
        <v>0</v>
      </c>
      <c r="N20" s="85">
        <f>+'[5]Programa I'!M20+'[5]Programa II'!M20+'[5]Programa III'!M20+'[5]Programa IV'!M20+'[5]Programa V'!M20</f>
        <v>4627304.0999999996</v>
      </c>
      <c r="O20" s="85">
        <f t="shared" si="15"/>
        <v>4627304.0999999996</v>
      </c>
      <c r="P20" s="85">
        <f>+F20-O20</f>
        <v>240485088.72166669</v>
      </c>
      <c r="Q20" s="48"/>
    </row>
    <row r="21" spans="1:68" hidden="1" x14ac:dyDescent="0.2">
      <c r="B21" s="83" t="s">
        <v>124</v>
      </c>
      <c r="C21" s="84" t="s">
        <v>125</v>
      </c>
      <c r="D21" s="85">
        <f>+'[5]Presupuesto 2020'!U21</f>
        <v>239504990.25</v>
      </c>
      <c r="E21" s="85">
        <f>+'[5]Programa I'!D21+'[5]Programa II'!D21+'[5]Programa III'!D21+'[5]Programa IV'!D21+'[5]Programa V'!D21</f>
        <v>-1461630.86</v>
      </c>
      <c r="F21" s="86">
        <f>SUM(D21:E21)</f>
        <v>238043359.38999999</v>
      </c>
      <c r="G21" s="86">
        <f>+'[5]Programa I'!F21+'[5]Programa II'!F21+'[5]Programa III'!F21+'[5]Programa IV'!F21+'[5]Programa V'!F21</f>
        <v>0</v>
      </c>
      <c r="H21" s="86">
        <f>+'[5]Total Programa'!U20</f>
        <v>187684552.45999998</v>
      </c>
      <c r="I21" s="86">
        <f>+'[5]Programa I'!H21+'[5]Programa II'!H21+'[5]Programa III'!H21+'[5]Programa IV'!H21+'[5]Programa V'!H21</f>
        <v>0</v>
      </c>
      <c r="J21" s="86">
        <f t="shared" si="14"/>
        <v>50358806.930000007</v>
      </c>
      <c r="K21" s="87">
        <f t="shared" si="2"/>
        <v>0.21155308452648036</v>
      </c>
      <c r="L21" s="77"/>
      <c r="M21" s="86">
        <f>+'[5]Programa I'!L21+'[5]Programa II'!L21+'[5]Programa III'!L21+'[5]Programa IV'!L21+'[5]Programa V'!L21</f>
        <v>0</v>
      </c>
      <c r="N21" s="86">
        <f>+'[5]Programa I'!M21+'[5]Programa II'!M21+'[5]Programa III'!M21+'[5]Programa IV'!M21+'[5]Programa V'!M21</f>
        <v>187684552.46000001</v>
      </c>
      <c r="O21" s="86">
        <f t="shared" si="15"/>
        <v>187684552.46000001</v>
      </c>
      <c r="P21" s="86">
        <f>+F21-O21</f>
        <v>50358806.929999977</v>
      </c>
      <c r="Q21" s="48"/>
    </row>
    <row r="22" spans="1:68" s="51" customFormat="1" hidden="1" x14ac:dyDescent="0.2">
      <c r="B22" s="83" t="s">
        <v>126</v>
      </c>
      <c r="C22" s="84" t="s">
        <v>127</v>
      </c>
      <c r="D22" s="85">
        <f>+'[5]Presupuesto 2020'!U22</f>
        <v>0</v>
      </c>
      <c r="E22" s="85">
        <f>+'[5]Programa I'!D22+'[5]Programa II'!D22+'[5]Programa III'!D22+'[5]Programa IV'!D22+'[5]Programa V'!D22</f>
        <v>0</v>
      </c>
      <c r="F22" s="86">
        <f>SUM(D22:E22)</f>
        <v>0</v>
      </c>
      <c r="G22" s="86">
        <f>+'[5]Programa I'!F22+'[5]Programa II'!F22+'[5]Programa III'!F22+'[5]Programa IV'!F22+'[5]Programa V'!F22</f>
        <v>0</v>
      </c>
      <c r="H22" s="86">
        <f>+'[5]Total Programa'!U21</f>
        <v>0</v>
      </c>
      <c r="I22" s="86">
        <v>0</v>
      </c>
      <c r="J22" s="86">
        <f>+F22-H22</f>
        <v>0</v>
      </c>
      <c r="K22" s="87">
        <f t="shared" si="2"/>
        <v>0</v>
      </c>
      <c r="L22" s="88"/>
      <c r="M22" s="86">
        <f>+'[5]Programa I'!L22+'[5]Programa II'!L22+'[5]Programa III'!L22+'[5]Programa IV'!L22+'[5]Programa V'!L22</f>
        <v>0</v>
      </c>
      <c r="N22" s="86">
        <f>+'[5]Programa I'!M22+'[5]Programa II'!M22+'[5]Programa III'!M22+'[5]Programa IV'!M22+'[5]Programa V'!M22</f>
        <v>0</v>
      </c>
      <c r="O22" s="86">
        <f t="shared" si="15"/>
        <v>0</v>
      </c>
      <c r="P22" s="86">
        <f>+F22-O22</f>
        <v>0</v>
      </c>
      <c r="Q22" s="48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45"/>
      <c r="AO22" s="45"/>
      <c r="AP22" s="45"/>
      <c r="AQ22" s="45"/>
      <c r="AR22" s="45"/>
      <c r="AS22" s="45"/>
      <c r="AT22" s="45"/>
      <c r="AU22" s="45"/>
      <c r="AV22" s="45"/>
      <c r="AW22" s="45"/>
      <c r="AX22" s="45"/>
      <c r="AY22" s="45"/>
      <c r="AZ22" s="45"/>
      <c r="BA22" s="45"/>
      <c r="BB22" s="45"/>
      <c r="BC22" s="45"/>
      <c r="BD22" s="45"/>
      <c r="BE22" s="45"/>
      <c r="BF22" s="45"/>
      <c r="BG22" s="45"/>
      <c r="BH22" s="45"/>
      <c r="BI22" s="45"/>
      <c r="BJ22" s="45"/>
      <c r="BK22" s="45"/>
      <c r="BL22" s="45"/>
      <c r="BM22" s="45"/>
      <c r="BN22" s="45"/>
      <c r="BO22" s="45"/>
      <c r="BP22" s="45"/>
    </row>
    <row r="23" spans="1:68" s="51" customFormat="1" x14ac:dyDescent="0.2">
      <c r="A23" s="78"/>
      <c r="B23" s="83">
        <v>0.04</v>
      </c>
      <c r="C23" s="103" t="s">
        <v>128</v>
      </c>
      <c r="D23" s="80">
        <f>SUM(D24:D28)</f>
        <v>477090529.01312506</v>
      </c>
      <c r="E23" s="80">
        <f>SUM(E24:E28)</f>
        <v>13273880.541650001</v>
      </c>
      <c r="F23" s="133">
        <f t="shared" ref="F23:J23" si="16">SUM(F24:F28)</f>
        <v>490364409.554775</v>
      </c>
      <c r="G23" s="133">
        <f t="shared" si="16"/>
        <v>32534330.690000005</v>
      </c>
      <c r="H23" s="133">
        <f t="shared" si="16"/>
        <v>388373746.37</v>
      </c>
      <c r="I23" s="81">
        <f t="shared" si="16"/>
        <v>251869.02000000002</v>
      </c>
      <c r="J23" s="81">
        <f t="shared" si="16"/>
        <v>101738794.164775</v>
      </c>
      <c r="K23" s="82">
        <f t="shared" si="2"/>
        <v>0.20747589380956186</v>
      </c>
      <c r="L23" s="77"/>
      <c r="M23" s="81">
        <f t="shared" ref="M23:P23" si="17">SUM(M24:M28)</f>
        <v>65019778.399999991</v>
      </c>
      <c r="N23" s="81">
        <f t="shared" si="17"/>
        <v>323353967.97000003</v>
      </c>
      <c r="O23" s="81">
        <f t="shared" si="17"/>
        <v>388373746.37</v>
      </c>
      <c r="P23" s="81">
        <f t="shared" si="17"/>
        <v>101990663.18477498</v>
      </c>
      <c r="Q23" s="48"/>
    </row>
    <row r="24" spans="1:68" hidden="1" x14ac:dyDescent="0.2">
      <c r="B24" s="83" t="s">
        <v>129</v>
      </c>
      <c r="C24" s="91" t="s">
        <v>130</v>
      </c>
      <c r="D24" s="85">
        <f>+'[5]Presupuesto 2020'!U24</f>
        <v>263467904.08187503</v>
      </c>
      <c r="E24" s="85">
        <f>+'[5]Programa I'!D24+'[5]Programa II'!D24+'[5]Programa III'!D24+'[5]Programa IV'!D24+'[5]Programa V'!D24</f>
        <v>7330351.9431499997</v>
      </c>
      <c r="F24" s="86">
        <f>SUM(D24:E24)</f>
        <v>270798256.02502501</v>
      </c>
      <c r="G24" s="86">
        <f>+'[5]Programa I'!F24+'[5]Programa II'!F24+'[5]Programa III'!F24+'[5]Programa IV'!F24+'[5]Programa V'!F24</f>
        <v>17966717.970000003</v>
      </c>
      <c r="H24" s="86">
        <f>+'[5]Total Programa'!U23</f>
        <v>214475030.48000002</v>
      </c>
      <c r="I24" s="86">
        <f>+'[5]Programa I'!H24+'[5]Programa II'!H24+'[5]Programa III'!H24+'[5]Programa IV'!H24+'[5]Programa V'!H24</f>
        <v>139091.86000000002</v>
      </c>
      <c r="J24" s="86">
        <f t="shared" ref="J24:J28" si="18">+F24-H24-I24</f>
        <v>56184133.685024992</v>
      </c>
      <c r="K24" s="87">
        <f t="shared" si="2"/>
        <v>0.20747598049461921</v>
      </c>
      <c r="L24" s="77"/>
      <c r="M24" s="86">
        <f>+'[5]Programa I'!L24+'[5]Programa II'!L24+'[5]Programa III'!L24+'[5]Programa IV'!L24+'[5]Programa V'!L24</f>
        <v>35906440.879999995</v>
      </c>
      <c r="N24" s="86">
        <f>+'[5]Programa I'!M24+'[5]Programa II'!M24+'[5]Programa III'!M24+'[5]Programa IV'!M24+'[5]Programa V'!M24</f>
        <v>178568589.60000002</v>
      </c>
      <c r="O24" s="86">
        <f t="shared" ref="O24:O28" si="19">SUM(M24:N24)</f>
        <v>214475030.48000002</v>
      </c>
      <c r="P24" s="86">
        <f>+F24-O24</f>
        <v>56323225.545024991</v>
      </c>
      <c r="Q24" s="48"/>
    </row>
    <row r="25" spans="1:68" hidden="1" x14ac:dyDescent="0.2">
      <c r="B25" s="83" t="s">
        <v>131</v>
      </c>
      <c r="C25" s="91" t="s">
        <v>132</v>
      </c>
      <c r="D25" s="85">
        <f>+'[5]Presupuesto 2020'!U25</f>
        <v>14241508.328750001</v>
      </c>
      <c r="E25" s="85">
        <f>+'[5]Programa I'!D25+'[5]Programa II'!D25+'[5]Programa III'!D25+'[5]Programa IV'!D25+'[5]Programa V'!D25</f>
        <v>396235.23990000004</v>
      </c>
      <c r="F25" s="86">
        <f>SUM(D25:E25)</f>
        <v>14637743.568650002</v>
      </c>
      <c r="G25" s="86">
        <f>+'[5]Programa I'!F25+'[5]Programa II'!F25+'[5]Programa III'!F25+'[5]Programa IV'!F25+'[5]Programa V'!F25</f>
        <v>971175.07000000007</v>
      </c>
      <c r="H25" s="86">
        <f>+'[5]Total Programa'!U24</f>
        <v>11593258.100000001</v>
      </c>
      <c r="I25" s="86">
        <f>+'[5]Programa I'!H25+'[5]Programa II'!H25+'[5]Programa III'!H25+'[5]Programa IV'!H25+'[5]Programa V'!H25</f>
        <v>7518.47</v>
      </c>
      <c r="J25" s="86">
        <f t="shared" si="18"/>
        <v>3036966.99865</v>
      </c>
      <c r="K25" s="87">
        <f t="shared" si="2"/>
        <v>0.20747507868318879</v>
      </c>
      <c r="L25" s="77"/>
      <c r="M25" s="86">
        <f>+'[5]Programa I'!L25+'[5]Programa II'!L25+'[5]Programa III'!L25+'[5]Programa IV'!L25+'[5]Programa V'!L25</f>
        <v>1940890.94</v>
      </c>
      <c r="N25" s="86">
        <f>+'[5]Programa I'!M25+'[5]Programa II'!M25+'[5]Programa III'!M25+'[5]Programa IV'!M25+'[5]Programa V'!M25</f>
        <v>9652367.1600000001</v>
      </c>
      <c r="O25" s="86">
        <f t="shared" si="19"/>
        <v>11593258.1</v>
      </c>
      <c r="P25" s="86">
        <f>+F25-O25</f>
        <v>3044485.468650002</v>
      </c>
      <c r="Q25" s="48"/>
    </row>
    <row r="26" spans="1:68" hidden="1" x14ac:dyDescent="0.2">
      <c r="B26" s="83" t="s">
        <v>133</v>
      </c>
      <c r="C26" s="91" t="s">
        <v>134</v>
      </c>
      <c r="D26" s="85">
        <f>+'[5]Presupuesto 2020'!U26</f>
        <v>42724524.986249998</v>
      </c>
      <c r="E26" s="85">
        <f>+'[5]Programa I'!D26+'[5]Programa II'!D26+'[5]Programa III'!D26+'[5]Programa IV'!D26+'[5]Programa V'!D26</f>
        <v>1188705.7197</v>
      </c>
      <c r="F26" s="86">
        <f>SUM(D26:E26)</f>
        <v>43913230.705949999</v>
      </c>
      <c r="G26" s="86">
        <f>+'[5]Programa I'!F26+'[5]Programa II'!F26+'[5]Programa III'!F26+'[5]Programa IV'!F26+'[5]Programa V'!F26</f>
        <v>2913522.73</v>
      </c>
      <c r="H26" s="86">
        <f>+'[5]Total Programa'!U25</f>
        <v>34779745.600000001</v>
      </c>
      <c r="I26" s="86">
        <f>+'[5]Programa I'!H26+'[5]Programa II'!H26+'[5]Programa III'!H26+'[5]Programa IV'!H26+'[5]Programa V'!H26</f>
        <v>22555.440000000002</v>
      </c>
      <c r="J26" s="86">
        <f t="shared" si="18"/>
        <v>9110929.6659499984</v>
      </c>
      <c r="K26" s="87">
        <f t="shared" si="2"/>
        <v>0.2074757315615933</v>
      </c>
      <c r="L26" s="77"/>
      <c r="M26" s="86">
        <f>+'[5]Programa I'!L26+'[5]Programa II'!L26+'[5]Programa III'!L26+'[5]Programa IV'!L26+'[5]Programa V'!L26</f>
        <v>5822667.8600000003</v>
      </c>
      <c r="N26" s="86">
        <f>+'[5]Programa I'!M26+'[5]Programa II'!M26+'[5]Programa III'!M26+'[5]Programa IV'!M26+'[5]Programa V'!M26</f>
        <v>28957077.739999998</v>
      </c>
      <c r="O26" s="86">
        <f t="shared" si="19"/>
        <v>34779745.600000001</v>
      </c>
      <c r="P26" s="86">
        <f>+F26-O26</f>
        <v>9133485.1059499979</v>
      </c>
      <c r="Q26" s="48"/>
    </row>
    <row r="27" spans="1:68" hidden="1" x14ac:dyDescent="0.2">
      <c r="B27" s="83" t="s">
        <v>135</v>
      </c>
      <c r="C27" s="91" t="s">
        <v>136</v>
      </c>
      <c r="D27" s="85">
        <f>+'[5]Presupuesto 2020'!U27</f>
        <v>142415083.28749999</v>
      </c>
      <c r="E27" s="85">
        <f>+'[5]Programa I'!D27+'[5]Programa II'!D27+'[5]Programa III'!D27+'[5]Programa IV'!D27+'[5]Programa V'!D27</f>
        <v>3962352.3989999997</v>
      </c>
      <c r="F27" s="86">
        <f>SUM(D27:E27)</f>
        <v>146377435.68649998</v>
      </c>
      <c r="G27" s="86">
        <f>+'[5]Programa I'!F27+'[5]Programa II'!F27+'[5]Programa III'!F27+'[5]Programa IV'!F27+'[5]Programa V'!F27</f>
        <v>9711739.8499999996</v>
      </c>
      <c r="H27" s="86">
        <f>+'[5]Total Programa'!U26</f>
        <v>115932454.07999998</v>
      </c>
      <c r="I27" s="86">
        <f>+'[5]Programa I'!H27+'[5]Programa II'!H27+'[5]Programa III'!H27+'[5]Programa IV'!H27+'[5]Programa V'!H27</f>
        <v>75184.790000000008</v>
      </c>
      <c r="J27" s="86">
        <f t="shared" si="18"/>
        <v>30369796.816500001</v>
      </c>
      <c r="K27" s="87">
        <f t="shared" si="2"/>
        <v>0.20747594514187087</v>
      </c>
      <c r="L27" s="77"/>
      <c r="M27" s="86">
        <f>+'[5]Programa I'!L27+'[5]Programa II'!L27+'[5]Programa III'!L27+'[5]Programa IV'!L27+'[5]Programa V'!L27</f>
        <v>19408887.780000001</v>
      </c>
      <c r="N27" s="86">
        <f>+'[5]Programa I'!M27+'[5]Programa II'!M27+'[5]Programa III'!M27+'[5]Programa IV'!M27+'[5]Programa V'!M27</f>
        <v>96523566.299999997</v>
      </c>
      <c r="O27" s="86">
        <f t="shared" si="19"/>
        <v>115932454.08</v>
      </c>
      <c r="P27" s="86">
        <f>+F27-O27</f>
        <v>30444981.606499985</v>
      </c>
      <c r="Q27" s="48"/>
    </row>
    <row r="28" spans="1:68" s="93" customFormat="1" hidden="1" x14ac:dyDescent="0.2">
      <c r="A28" s="92"/>
      <c r="B28" s="83" t="s">
        <v>137</v>
      </c>
      <c r="C28" s="91" t="s">
        <v>138</v>
      </c>
      <c r="D28" s="85">
        <f>+'[5]Presupuesto 2020'!U28</f>
        <v>14241508.328750001</v>
      </c>
      <c r="E28" s="85">
        <f>+'[5]Programa I'!D28+'[5]Programa II'!D28+'[5]Programa III'!D28+'[5]Programa IV'!D28+'[5]Programa V'!D28</f>
        <v>396235.23990000004</v>
      </c>
      <c r="F28" s="86">
        <f>SUM(D28:E28)</f>
        <v>14637743.568650002</v>
      </c>
      <c r="G28" s="86">
        <f>+'[5]Programa I'!F28+'[5]Programa II'!F28+'[5]Programa III'!F28+'[5]Programa IV'!F28+'[5]Programa V'!F28</f>
        <v>971175.07000000007</v>
      </c>
      <c r="H28" s="86">
        <f>+'[5]Total Programa'!U27</f>
        <v>11593258.109999999</v>
      </c>
      <c r="I28" s="86">
        <f>+'[5]Programa I'!H28+'[5]Programa II'!H28+'[5]Programa III'!H28+'[5]Programa IV'!H28+'[5]Programa V'!H28</f>
        <v>7518.46</v>
      </c>
      <c r="J28" s="86">
        <f t="shared" si="18"/>
        <v>3036966.9986500023</v>
      </c>
      <c r="K28" s="87">
        <f t="shared" si="2"/>
        <v>0.20747507868318896</v>
      </c>
      <c r="L28" s="77"/>
      <c r="M28" s="86">
        <f>+'[5]Programa I'!L28+'[5]Programa II'!L28+'[5]Programa III'!L28+'[5]Programa IV'!L28+'[5]Programa V'!L28</f>
        <v>1940890.9399999997</v>
      </c>
      <c r="N28" s="86">
        <f>+'[5]Programa I'!M28+'[5]Programa II'!M28+'[5]Programa III'!M28+'[5]Programa IV'!M28+'[5]Programa V'!M28</f>
        <v>9652367.1699999999</v>
      </c>
      <c r="O28" s="86">
        <f t="shared" si="19"/>
        <v>11593258.109999999</v>
      </c>
      <c r="P28" s="86">
        <f>+F28-O28</f>
        <v>3044485.4586500023</v>
      </c>
      <c r="Q28" s="48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  <c r="AQ28" s="45"/>
      <c r="AR28" s="45"/>
      <c r="AS28" s="45"/>
      <c r="AT28" s="45"/>
      <c r="AU28" s="45"/>
      <c r="AV28" s="45"/>
      <c r="AW28" s="45"/>
      <c r="AX28" s="45"/>
      <c r="AY28" s="45"/>
      <c r="AZ28" s="45"/>
      <c r="BA28" s="45"/>
      <c r="BB28" s="45"/>
      <c r="BC28" s="45"/>
      <c r="BD28" s="45"/>
      <c r="BE28" s="45"/>
      <c r="BF28" s="45"/>
      <c r="BG28" s="45"/>
      <c r="BH28" s="45"/>
      <c r="BI28" s="45"/>
      <c r="BJ28" s="45"/>
      <c r="BK28" s="45"/>
      <c r="BL28" s="45"/>
      <c r="BM28" s="45"/>
      <c r="BN28" s="45"/>
      <c r="BO28" s="45"/>
      <c r="BP28" s="45"/>
    </row>
    <row r="29" spans="1:68" s="51" customFormat="1" ht="12.95" customHeight="1" x14ac:dyDescent="0.2">
      <c r="A29" s="78"/>
      <c r="B29" s="83">
        <v>0.05</v>
      </c>
      <c r="C29" s="103" t="s">
        <v>139</v>
      </c>
      <c r="D29" s="80">
        <f>SUM(D30:D33)</f>
        <v>424776712.25784445</v>
      </c>
      <c r="E29" s="80">
        <f>SUM(E30:E33)</f>
        <v>32277046.317084003</v>
      </c>
      <c r="F29" s="133">
        <f t="shared" ref="F29:J29" si="20">SUM(F30:F33)</f>
        <v>457053758.5749284</v>
      </c>
      <c r="G29" s="133">
        <f t="shared" si="20"/>
        <v>29712980.039999999</v>
      </c>
      <c r="H29" s="133">
        <f t="shared" si="20"/>
        <v>344856920.36000001</v>
      </c>
      <c r="I29" s="81">
        <f t="shared" si="20"/>
        <v>146610.38</v>
      </c>
      <c r="J29" s="81">
        <f t="shared" si="20"/>
        <v>112050227.83492842</v>
      </c>
      <c r="K29" s="82">
        <f t="shared" si="2"/>
        <v>0.24515765538018031</v>
      </c>
      <c r="L29" s="77"/>
      <c r="M29" s="81">
        <f t="shared" ref="M29:P29" si="21">SUM(M30:M33)</f>
        <v>58521879.350000009</v>
      </c>
      <c r="N29" s="81">
        <f t="shared" si="21"/>
        <v>286335041.00999999</v>
      </c>
      <c r="O29" s="81">
        <f t="shared" si="21"/>
        <v>344856920.36000001</v>
      </c>
      <c r="P29" s="81">
        <f t="shared" si="21"/>
        <v>112196838.21492843</v>
      </c>
      <c r="Q29" s="48"/>
    </row>
    <row r="30" spans="1:68" hidden="1" x14ac:dyDescent="0.2">
      <c r="B30" s="83" t="s">
        <v>140</v>
      </c>
      <c r="C30" s="91" t="s">
        <v>141</v>
      </c>
      <c r="D30" s="85">
        <f>+'[5]Presupuesto 2020'!U30</f>
        <v>144693724.62009999</v>
      </c>
      <c r="E30" s="85">
        <f>+'[5]Programa I'!D30+'[5]Programa II'!D30+'[5]Programa III'!D30+'[5]Programa IV'!D30+'[5]Programa V'!D30</f>
        <v>14306717.314983999</v>
      </c>
      <c r="F30" s="86">
        <f>SUM(D30:E30)</f>
        <v>159000441.93508399</v>
      </c>
      <c r="G30" s="86">
        <f>+'[5]Programa I'!F30+'[5]Programa II'!F30+'[5]Programa III'!F30+'[5]Programa IV'!F30+'[5]Programa V'!F30</f>
        <v>10197326.84</v>
      </c>
      <c r="H30" s="86">
        <f>+'[5]Total Programa'!U29</f>
        <v>121394218.50999998</v>
      </c>
      <c r="I30" s="86">
        <f>+'[5]Programa I'!H30+'[5]Programa II'!H30+'[5]Programa III'!H30+'[5]Programa IV'!H30+'[5]Programa V'!H30</f>
        <v>78944.070000000007</v>
      </c>
      <c r="J30" s="86">
        <f t="shared" ref="J30:J33" si="22">+F30-H30-I30</f>
        <v>37527279.355084009</v>
      </c>
      <c r="K30" s="87">
        <f t="shared" si="2"/>
        <v>0.23601996886527829</v>
      </c>
      <c r="L30" s="77"/>
      <c r="M30" s="86">
        <f>+'[5]Programa I'!L30+'[5]Programa II'!L30+'[5]Programa III'!L30+'[5]Programa IV'!L30+'[5]Programa V'!L30</f>
        <v>20379332.190000001</v>
      </c>
      <c r="N30" s="86">
        <f>+'[5]Programa I'!M30+'[5]Programa II'!M30+'[5]Programa III'!M30+'[5]Programa IV'!M30+'[5]Programa V'!M30</f>
        <v>101014886.31999998</v>
      </c>
      <c r="O30" s="86">
        <f t="shared" ref="O30:O33" si="23">SUM(M30:N30)</f>
        <v>121394218.50999998</v>
      </c>
      <c r="P30" s="86">
        <f>+F30-O30</f>
        <v>37606223.42508401</v>
      </c>
      <c r="Q30" s="48"/>
    </row>
    <row r="31" spans="1:68" hidden="1" x14ac:dyDescent="0.2">
      <c r="B31" s="83" t="s">
        <v>142</v>
      </c>
      <c r="C31" s="91" t="s">
        <v>143</v>
      </c>
      <c r="D31" s="85">
        <f>+'[5]Presupuesto 2020'!U31</f>
        <v>42724524.986249998</v>
      </c>
      <c r="E31" s="85">
        <f>+'[5]Programa I'!D31+'[5]Programa II'!D31+'[5]Programa III'!D31+'[5]Programa IV'!D31+'[5]Programa V'!D31</f>
        <v>13961958.979700001</v>
      </c>
      <c r="F31" s="86">
        <f>SUM(D31:E31)</f>
        <v>56686483.965949997</v>
      </c>
      <c r="G31" s="86">
        <f>+'[5]Programa I'!F31+'[5]Programa II'!F31+'[5]Programa III'!F31+'[5]Programa IV'!F31+'[5]Programa V'!F31</f>
        <v>5827044.3100000005</v>
      </c>
      <c r="H31" s="86">
        <f>+'[5]Total Programa'!U30</f>
        <v>37693267.180000007</v>
      </c>
      <c r="I31" s="86">
        <f>+'[5]Programa I'!H31+'[5]Programa II'!H31+'[5]Programa III'!H31+'[5]Programa IV'!H31+'[5]Programa V'!H31</f>
        <v>22555.440000000002</v>
      </c>
      <c r="J31" s="86">
        <f t="shared" si="22"/>
        <v>18970661.345949989</v>
      </c>
      <c r="K31" s="87">
        <f t="shared" si="2"/>
        <v>0.33465934061715913</v>
      </c>
      <c r="L31" s="77"/>
      <c r="M31" s="86">
        <f>+'[5]Programa I'!L31+'[5]Programa II'!L31+'[5]Programa III'!L31+'[5]Programa IV'!L31+'[5]Programa V'!L31</f>
        <v>8736189.4400000013</v>
      </c>
      <c r="N31" s="86">
        <f>+'[5]Programa I'!M31+'[5]Programa II'!M31+'[5]Programa III'!M31+'[5]Programa IV'!M31+'[5]Programa V'!M31</f>
        <v>28957077.739999998</v>
      </c>
      <c r="O31" s="86">
        <f t="shared" si="23"/>
        <v>37693267.18</v>
      </c>
      <c r="P31" s="86">
        <f>+F31-O31</f>
        <v>18993216.785949998</v>
      </c>
      <c r="Q31" s="48"/>
    </row>
    <row r="32" spans="1:68" s="93" customFormat="1" hidden="1" x14ac:dyDescent="0.2">
      <c r="A32" s="92"/>
      <c r="B32" s="83" t="s">
        <v>144</v>
      </c>
      <c r="C32" s="91" t="s">
        <v>145</v>
      </c>
      <c r="D32" s="85">
        <f>+'[5]Presupuesto 2020'!U32</f>
        <v>85449049.972499996</v>
      </c>
      <c r="E32" s="85">
        <f>+'[5]Programa I'!D32+'[5]Programa II'!D32+'[5]Programa III'!D32+'[5]Programa IV'!D32+'[5]Programa V'!D32</f>
        <v>2381443.8894000002</v>
      </c>
      <c r="F32" s="86">
        <f>SUM(D32:E32)</f>
        <v>87830493.861900002</v>
      </c>
      <c r="G32" s="86">
        <f>+'[5]Programa I'!F32+'[5]Programa II'!F32+'[5]Programa III'!F32+'[5]Programa IV'!F32+'[5]Programa V'!F32</f>
        <v>2913522.73</v>
      </c>
      <c r="H32" s="86">
        <f>+'[5]Total Programa'!U31</f>
        <v>66645955.739999995</v>
      </c>
      <c r="I32" s="86">
        <f>+'[5]Programa I'!H32+'[5]Programa II'!H32+'[5]Programa III'!H32+'[5]Programa IV'!H32+'[5]Programa V'!H32</f>
        <v>45110.87</v>
      </c>
      <c r="J32" s="86">
        <f t="shared" si="22"/>
        <v>21139427.251900006</v>
      </c>
      <c r="K32" s="87">
        <f t="shared" si="2"/>
        <v>0.24068437193508802</v>
      </c>
      <c r="L32" s="77"/>
      <c r="M32" s="86">
        <f>+'[5]Programa I'!L32+'[5]Programa II'!L32+'[5]Programa III'!L32+'[5]Programa IV'!L32+'[5]Programa V'!L32</f>
        <v>8731811.8800000008</v>
      </c>
      <c r="N32" s="86">
        <f>+'[5]Programa I'!M32+'[5]Programa II'!M32+'[5]Programa III'!M32+'[5]Programa IV'!M32+'[5]Programa V'!M32</f>
        <v>57914143.859999999</v>
      </c>
      <c r="O32" s="86">
        <f t="shared" si="23"/>
        <v>66645955.740000002</v>
      </c>
      <c r="P32" s="86">
        <f>+F32-O32</f>
        <v>21184538.1219</v>
      </c>
      <c r="Q32" s="48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</row>
    <row r="33" spans="1:68" s="93" customFormat="1" hidden="1" x14ac:dyDescent="0.2">
      <c r="A33" s="92"/>
      <c r="B33" s="94" t="s">
        <v>146</v>
      </c>
      <c r="C33" s="95" t="s">
        <v>147</v>
      </c>
      <c r="D33" s="85">
        <f>+'[5]Presupuesto 2020'!U33</f>
        <v>151909412.67899445</v>
      </c>
      <c r="E33" s="85">
        <f>+'[5]Programa I'!D33+'[5]Programa II'!D33+'[5]Programa III'!D33+'[5]Programa IV'!D33+'[5]Programa V'!D33</f>
        <v>1626926.1330000001</v>
      </c>
      <c r="F33" s="86">
        <f>SUM(D33:E33)</f>
        <v>153536338.81199443</v>
      </c>
      <c r="G33" s="86">
        <f>+'[5]Programa I'!F33+'[5]Programa II'!F33+'[5]Programa III'!F33+'[5]Programa IV'!F33+'[5]Programa V'!F33</f>
        <v>10775086.16</v>
      </c>
      <c r="H33" s="86">
        <f>+'[5]Total Programa'!U32</f>
        <v>119123478.93000001</v>
      </c>
      <c r="I33" s="86">
        <f>+'[5]Programa I'!H33+'[5]Programa II'!H33+'[5]Programa III'!H33+'[5]Programa IV'!H33+'[5]Programa V'!H33</f>
        <v>0</v>
      </c>
      <c r="J33" s="86">
        <f t="shared" si="22"/>
        <v>34412859.881994426</v>
      </c>
      <c r="K33" s="87">
        <f t="shared" si="2"/>
        <v>0.22413495168810196</v>
      </c>
      <c r="L33" s="77"/>
      <c r="M33" s="86">
        <f>+'[5]Programa I'!L33+'[5]Programa II'!L33+'[5]Programa III'!L33+'[5]Programa IV'!L33+'[5]Programa V'!L33</f>
        <v>20674545.840000004</v>
      </c>
      <c r="N33" s="86">
        <f>+'[5]Programa I'!M33+'[5]Programa II'!M33+'[5]Programa III'!M33+'[5]Programa IV'!M33+'[5]Programa V'!M33</f>
        <v>98448933.090000004</v>
      </c>
      <c r="O33" s="86">
        <f t="shared" si="23"/>
        <v>119123478.93000001</v>
      </c>
      <c r="P33" s="86">
        <f>+F33-O33</f>
        <v>34412859.881994426</v>
      </c>
      <c r="Q33" s="48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</row>
    <row r="34" spans="1:68" hidden="1" x14ac:dyDescent="0.2">
      <c r="B34" s="96" t="s">
        <v>148</v>
      </c>
      <c r="C34" s="90" t="s">
        <v>149</v>
      </c>
      <c r="D34" s="80">
        <f>SUM(D35)</f>
        <v>0</v>
      </c>
      <c r="E34" s="80">
        <f>SUM(E35)</f>
        <v>0</v>
      </c>
      <c r="F34" s="81">
        <f t="shared" ref="F34:P34" si="24">SUM(F35)</f>
        <v>0</v>
      </c>
      <c r="G34" s="81">
        <f t="shared" si="24"/>
        <v>0</v>
      </c>
      <c r="H34" s="81">
        <f t="shared" si="24"/>
        <v>0</v>
      </c>
      <c r="I34" s="81">
        <f t="shared" si="24"/>
        <v>0</v>
      </c>
      <c r="J34" s="81">
        <f t="shared" si="24"/>
        <v>0</v>
      </c>
      <c r="K34" s="82">
        <f t="shared" si="2"/>
        <v>0</v>
      </c>
      <c r="L34" s="97"/>
      <c r="M34" s="81">
        <f t="shared" si="24"/>
        <v>0</v>
      </c>
      <c r="N34" s="81">
        <f t="shared" si="24"/>
        <v>0</v>
      </c>
      <c r="O34" s="81">
        <f t="shared" si="24"/>
        <v>0</v>
      </c>
      <c r="P34" s="81">
        <f t="shared" si="24"/>
        <v>0</v>
      </c>
      <c r="Q34" s="48"/>
    </row>
    <row r="35" spans="1:68" s="93" customFormat="1" hidden="1" x14ac:dyDescent="0.2">
      <c r="A35" s="92"/>
      <c r="B35" s="83" t="s">
        <v>150</v>
      </c>
      <c r="C35" s="91" t="s">
        <v>151</v>
      </c>
      <c r="D35" s="85">
        <f>+'[5]Presupuesto 2020'!U35</f>
        <v>0</v>
      </c>
      <c r="E35" s="85">
        <f>+'[5]Programa I'!D35+'[5]Programa II'!D35+'[5]Programa III'!D35+'[5]Programa IV'!D35+'[5]Programa V'!D35</f>
        <v>0</v>
      </c>
      <c r="F35" s="86">
        <f>SUM(D35:E35)</f>
        <v>0</v>
      </c>
      <c r="G35" s="86">
        <f>+'[5]Programa I'!F35+'[5]Programa II'!F35+'[5]Programa III'!F35+'[5]Programa IV'!F35+'[5]Programa V'!F35</f>
        <v>0</v>
      </c>
      <c r="H35" s="86">
        <f>+'[5]Total Programa'!U34</f>
        <v>0</v>
      </c>
      <c r="I35" s="86">
        <v>0</v>
      </c>
      <c r="J35" s="86">
        <f>+F35-H35</f>
        <v>0</v>
      </c>
      <c r="K35" s="87">
        <f t="shared" si="2"/>
        <v>0</v>
      </c>
      <c r="L35" s="88"/>
      <c r="M35" s="86">
        <f>+'[5]Programa I'!L35+'[5]Programa II'!L35+'[5]Programa III'!L35+'[5]Programa IV'!L35+'[5]Programa V'!L35</f>
        <v>0</v>
      </c>
      <c r="N35" s="86">
        <f>+'[5]Programa I'!M35+'[5]Programa II'!M35+'[5]Programa III'!M35+'[5]Programa IV'!M35+'[5]Programa V'!M35</f>
        <v>0</v>
      </c>
      <c r="O35" s="86">
        <f>SUM(M35:N35)</f>
        <v>0</v>
      </c>
      <c r="P35" s="86">
        <f>+F35-O35</f>
        <v>0</v>
      </c>
      <c r="Q35" s="48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</row>
    <row r="36" spans="1:68" s="51" customFormat="1" x14ac:dyDescent="0.2">
      <c r="A36" s="78"/>
      <c r="B36" s="71">
        <v>1</v>
      </c>
      <c r="C36" s="72" t="s">
        <v>152</v>
      </c>
      <c r="D36" s="73">
        <f>+D37+D43+D49+D57+D72+D77+D80+D84+D93+D96</f>
        <v>3745525379.2400002</v>
      </c>
      <c r="E36" s="73">
        <f>+E37+E43+E49+E57+E72+E77+E80+E84+E93+E96</f>
        <v>884386755.03999996</v>
      </c>
      <c r="F36" s="127">
        <f t="shared" ref="F36:J36" si="25">+F37+F43+F49+F57+F72+F77+F80+F84+F93+F96</f>
        <v>4629912134.2800007</v>
      </c>
      <c r="G36" s="127">
        <f t="shared" si="25"/>
        <v>79475937.710000008</v>
      </c>
      <c r="H36" s="127">
        <f t="shared" si="25"/>
        <v>608043778.13</v>
      </c>
      <c r="I36" s="74">
        <f>+I37+I43+I49+I57+I72+I77+I80+I84+I93+I96</f>
        <v>300658401.53999996</v>
      </c>
      <c r="J36" s="74">
        <f t="shared" si="25"/>
        <v>3721209954.6100001</v>
      </c>
      <c r="K36" s="98">
        <f t="shared" si="2"/>
        <v>0.80373230564313658</v>
      </c>
      <c r="L36" s="77"/>
      <c r="M36" s="74">
        <f t="shared" ref="M36:P36" si="26">+M37+M43+M49+M57+M72+M77+M80+M84+M93+M96</f>
        <v>156317722.20999998</v>
      </c>
      <c r="N36" s="74">
        <f t="shared" si="26"/>
        <v>451726055.91999996</v>
      </c>
      <c r="O36" s="74">
        <f t="shared" si="26"/>
        <v>608043778.13</v>
      </c>
      <c r="P36" s="74">
        <f t="shared" si="26"/>
        <v>4021868356.1500001</v>
      </c>
      <c r="Q36" s="48"/>
    </row>
    <row r="37" spans="1:68" s="51" customFormat="1" x14ac:dyDescent="0.2">
      <c r="A37" s="78"/>
      <c r="B37" s="83">
        <v>1.01</v>
      </c>
      <c r="C37" s="103" t="s">
        <v>153</v>
      </c>
      <c r="D37" s="80">
        <f>SUM(D38:D42)</f>
        <v>201220352</v>
      </c>
      <c r="E37" s="80">
        <f>SUM(E38:E42)</f>
        <v>14760997.039999999</v>
      </c>
      <c r="F37" s="133">
        <f t="shared" ref="F37:J37" si="27">SUM(F38:F42)</f>
        <v>215981349.03999999</v>
      </c>
      <c r="G37" s="133">
        <f t="shared" si="27"/>
        <v>9355515.9900000002</v>
      </c>
      <c r="H37" s="133">
        <f t="shared" si="27"/>
        <v>97532421.150000006</v>
      </c>
      <c r="I37" s="81">
        <f t="shared" si="27"/>
        <v>22916582.020000003</v>
      </c>
      <c r="J37" s="81">
        <f t="shared" si="27"/>
        <v>95532345.86999999</v>
      </c>
      <c r="K37" s="82">
        <f t="shared" si="2"/>
        <v>0.44231757183953552</v>
      </c>
      <c r="L37" s="77"/>
      <c r="M37" s="81">
        <f t="shared" ref="M37:P37" si="28">SUM(M38:M42)</f>
        <v>18634861.950000003</v>
      </c>
      <c r="N37" s="81">
        <f t="shared" si="28"/>
        <v>78897559.200000003</v>
      </c>
      <c r="O37" s="81">
        <f t="shared" si="28"/>
        <v>97532421.150000006</v>
      </c>
      <c r="P37" s="81">
        <f t="shared" si="28"/>
        <v>118448927.88999999</v>
      </c>
      <c r="Q37" s="48"/>
    </row>
    <row r="38" spans="1:68" hidden="1" x14ac:dyDescent="0.2">
      <c r="B38" s="83" t="s">
        <v>154</v>
      </c>
      <c r="C38" s="91" t="s">
        <v>155</v>
      </c>
      <c r="D38" s="85">
        <f>+'[5]Presupuesto 2020'!U38</f>
        <v>60000000</v>
      </c>
      <c r="E38" s="85">
        <f>+'[5]Programa I'!D38+'[5]Programa II'!D38+'[5]Programa III'!D38+'[5]Programa IV'!D38+'[5]Programa V'!D38</f>
        <v>20000000</v>
      </c>
      <c r="F38" s="99">
        <f>SUM(D38:E38)</f>
        <v>80000000</v>
      </c>
      <c r="G38" s="99">
        <f>+'[5]Programa I'!F38+'[5]Programa II'!F38+'[5]Programa III'!F38+'[5]Programa IV'!F38+'[5]Programa V'!F38</f>
        <v>2565134.4300000002</v>
      </c>
      <c r="H38" s="99">
        <f>+'[5]Total Programa'!U37</f>
        <v>27885687.510000005</v>
      </c>
      <c r="I38" s="99">
        <f>+'[5]Programa I'!H38+'[5]Programa II'!H38+'[5]Programa III'!H38+'[5]Programa IV'!H38+'[5]Programa V'!H38</f>
        <v>9186555.0500000007</v>
      </c>
      <c r="J38" s="99">
        <f>+F38-H38-I38</f>
        <v>42927757.439999998</v>
      </c>
      <c r="K38" s="100">
        <f t="shared" si="2"/>
        <v>0.53659696800000001</v>
      </c>
      <c r="L38" s="77"/>
      <c r="M38" s="99">
        <f>+'[5]Programa I'!L38+'[5]Programa II'!L38+'[5]Programa III'!L38+'[5]Programa IV'!L38+'[5]Programa V'!L38</f>
        <v>5146153.42</v>
      </c>
      <c r="N38" s="99">
        <f>+'[5]Programa I'!M38+'[5]Programa II'!M38+'[5]Programa III'!M38+'[5]Programa IV'!M38+'[5]Programa V'!M38</f>
        <v>22739534.09</v>
      </c>
      <c r="O38" s="99">
        <f t="shared" ref="O38:O42" si="29">SUM(M38:N38)</f>
        <v>27885687.509999998</v>
      </c>
      <c r="P38" s="99">
        <f>+F38-O38</f>
        <v>52114312.490000002</v>
      </c>
      <c r="Q38" s="48"/>
    </row>
    <row r="39" spans="1:68" hidden="1" x14ac:dyDescent="0.2">
      <c r="B39" s="83" t="s">
        <v>156</v>
      </c>
      <c r="C39" s="91" t="s">
        <v>157</v>
      </c>
      <c r="D39" s="85">
        <f>+'[5]Presupuesto 2020'!U39</f>
        <v>22350000</v>
      </c>
      <c r="E39" s="85">
        <f>+'[5]Programa I'!D39+'[5]Programa II'!D39+'[5]Programa III'!D39+'[5]Programa IV'!D39+'[5]Programa V'!D39</f>
        <v>0</v>
      </c>
      <c r="F39" s="99">
        <f>SUM(D39:E39)</f>
        <v>22350000</v>
      </c>
      <c r="G39" s="99">
        <f>+'[5]Programa I'!F39+'[5]Programa II'!F39+'[5]Programa III'!F39+'[5]Programa IV'!F39+'[5]Programa V'!F39</f>
        <v>1445531.28</v>
      </c>
      <c r="H39" s="99">
        <f>+'[5]Total Programa'!U38</f>
        <v>13496048.279999999</v>
      </c>
      <c r="I39" s="99">
        <f>+'[5]Programa I'!H39+'[5]Programa II'!H39+'[5]Programa III'!H39+'[5]Programa IV'!H39+'[5]Programa V'!H39</f>
        <v>4309976.33</v>
      </c>
      <c r="J39" s="99">
        <f>+F39-H39-I39</f>
        <v>4543975.3900000006</v>
      </c>
      <c r="K39" s="100">
        <f t="shared" si="2"/>
        <v>0.20330986085011188</v>
      </c>
      <c r="L39" s="77"/>
      <c r="M39" s="99">
        <f>+'[5]Programa I'!L39+'[5]Programa II'!L39+'[5]Programa III'!L39+'[5]Programa IV'!L39+'[5]Programa V'!L39</f>
        <v>2873749.56</v>
      </c>
      <c r="N39" s="99">
        <f>+'[5]Programa I'!M39+'[5]Programa II'!M39+'[5]Programa III'!M39+'[5]Programa IV'!M39+'[5]Programa V'!M39</f>
        <v>10622298.719999999</v>
      </c>
      <c r="O39" s="99">
        <f t="shared" si="29"/>
        <v>13496048.279999999</v>
      </c>
      <c r="P39" s="99">
        <f>+F39-O39</f>
        <v>8853951.7200000007</v>
      </c>
      <c r="Q39" s="48"/>
    </row>
    <row r="40" spans="1:68" hidden="1" x14ac:dyDescent="0.2">
      <c r="B40" s="83" t="s">
        <v>158</v>
      </c>
      <c r="C40" s="91" t="s">
        <v>159</v>
      </c>
      <c r="D40" s="85">
        <f>+'[5]Presupuesto 2020'!U40</f>
        <v>118870352</v>
      </c>
      <c r="E40" s="85">
        <f>+'[5]Programa I'!D40+'[5]Programa II'!D40+'[5]Programa III'!D40+'[5]Programa IV'!D40+'[5]Programa V'!D40</f>
        <v>-20376602.960000001</v>
      </c>
      <c r="F40" s="99">
        <f>SUM(D40:E40)</f>
        <v>98493749.039999992</v>
      </c>
      <c r="G40" s="99">
        <f>+'[5]Programa I'!F40+'[5]Programa II'!F40+'[5]Programa III'!F40+'[5]Programa IV'!F40+'[5]Programa V'!F40</f>
        <v>5344850.28</v>
      </c>
      <c r="H40" s="99">
        <f>+'[5]Total Programa'!U39</f>
        <v>56150685.359999999</v>
      </c>
      <c r="I40" s="99">
        <f>+'[5]Programa I'!H40+'[5]Programa II'!H40+'[5]Programa III'!H40+'[5]Programa IV'!H40+'[5]Programa V'!H40</f>
        <v>9420050.6400000006</v>
      </c>
      <c r="J40" s="99">
        <f>+F40-H40-I40</f>
        <v>32923013.039999992</v>
      </c>
      <c r="K40" s="100">
        <f t="shared" si="2"/>
        <v>0.3342650001740658</v>
      </c>
      <c r="L40" s="77"/>
      <c r="M40" s="99">
        <f>+'[5]Programa I'!L40+'[5]Programa II'!L40+'[5]Programa III'!L40+'[5]Programa IV'!L40+'[5]Programa V'!L40</f>
        <v>10614958.970000001</v>
      </c>
      <c r="N40" s="99">
        <f>+'[5]Programa I'!M40+'[5]Programa II'!M40+'[5]Programa III'!M40+'[5]Programa IV'!M40+'[5]Programa V'!M40</f>
        <v>45535726.390000001</v>
      </c>
      <c r="O40" s="99">
        <f t="shared" si="29"/>
        <v>56150685.359999999</v>
      </c>
      <c r="P40" s="99">
        <f>+F40-O40</f>
        <v>42343063.679999992</v>
      </c>
      <c r="Q40" s="48"/>
    </row>
    <row r="41" spans="1:68" hidden="1" x14ac:dyDescent="0.2">
      <c r="B41" s="83" t="s">
        <v>160</v>
      </c>
      <c r="C41" s="91" t="s">
        <v>161</v>
      </c>
      <c r="D41" s="85">
        <f>+'[5]Presupuesto 2020'!U41</f>
        <v>0</v>
      </c>
      <c r="E41" s="85">
        <f>+'[5]Programa I'!D41+'[5]Programa II'!D41+'[5]Programa III'!D41+'[5]Programa IV'!D41+'[5]Programa V'!D41</f>
        <v>0</v>
      </c>
      <c r="F41" s="99">
        <f>SUM(D41:E41)</f>
        <v>0</v>
      </c>
      <c r="G41" s="99">
        <f>+'[5]Programa I'!F41+'[5]Programa II'!F41+'[5]Programa III'!F41+'[5]Programa IV'!F41+'[5]Programa V'!F41</f>
        <v>0</v>
      </c>
      <c r="H41" s="99">
        <f>+'[5]Total Programa'!U40</f>
        <v>0</v>
      </c>
      <c r="I41" s="99">
        <f>+'[5]Programa I'!H41+'[5]Programa II'!H41+'[5]Programa III'!H41+'[5]Programa IV'!H41+'[5]Programa V'!H41</f>
        <v>0</v>
      </c>
      <c r="J41" s="99">
        <f>+F41-H41-I41</f>
        <v>0</v>
      </c>
      <c r="K41" s="100">
        <f t="shared" si="2"/>
        <v>0</v>
      </c>
      <c r="L41" s="101"/>
      <c r="M41" s="99">
        <f>+'[5]Programa I'!L41+'[5]Programa II'!L41+'[5]Programa III'!L41+'[5]Programa IV'!L41+'[5]Programa V'!L41</f>
        <v>0</v>
      </c>
      <c r="N41" s="99">
        <f>+'[5]Programa I'!M41+'[5]Programa II'!M41+'[5]Programa III'!M41+'[5]Programa IV'!M41+'[5]Programa V'!M41</f>
        <v>0</v>
      </c>
      <c r="O41" s="99">
        <f t="shared" si="29"/>
        <v>0</v>
      </c>
      <c r="P41" s="99">
        <f>+F41-O41</f>
        <v>0</v>
      </c>
      <c r="Q41" s="48"/>
    </row>
    <row r="42" spans="1:68" hidden="1" x14ac:dyDescent="0.2">
      <c r="B42" s="83" t="s">
        <v>162</v>
      </c>
      <c r="C42" s="91" t="s">
        <v>163</v>
      </c>
      <c r="D42" s="85">
        <f>+'[5]Presupuesto 2020'!U42</f>
        <v>0</v>
      </c>
      <c r="E42" s="85">
        <f>+'[5]Programa I'!D42+'[5]Programa II'!D42+'[5]Programa III'!D42+'[5]Programa IV'!D42+'[5]Programa V'!D42</f>
        <v>15137600</v>
      </c>
      <c r="F42" s="99">
        <f>SUM(D42:E42)</f>
        <v>15137600</v>
      </c>
      <c r="G42" s="99">
        <f>+'[5]Programa I'!F42+'[5]Programa II'!F42+'[5]Programa III'!F42+'[5]Programa IV'!F42+'[5]Programa V'!F42</f>
        <v>0</v>
      </c>
      <c r="H42" s="99">
        <f>+'[5]Total Programa'!U41</f>
        <v>0</v>
      </c>
      <c r="I42" s="99">
        <f>+'[5]Programa I'!H42+'[5]Programa II'!H42+'[5]Programa III'!H42+'[5]Programa IV'!H42+'[5]Programa V'!H42</f>
        <v>0</v>
      </c>
      <c r="J42" s="99">
        <f>+F42-H42-I42</f>
        <v>15137600</v>
      </c>
      <c r="K42" s="100">
        <f t="shared" si="2"/>
        <v>1</v>
      </c>
      <c r="L42" s="77"/>
      <c r="M42" s="99">
        <f>+'[5]Programa I'!L42+'[5]Programa II'!L42+'[5]Programa III'!L42+'[5]Programa IV'!L42+'[5]Programa V'!L42</f>
        <v>0</v>
      </c>
      <c r="N42" s="99">
        <f>+'[5]Programa I'!M42+'[5]Programa II'!M42+'[5]Programa III'!M42+'[5]Programa IV'!M42+'[5]Programa V'!M42</f>
        <v>0</v>
      </c>
      <c r="O42" s="99">
        <f t="shared" si="29"/>
        <v>0</v>
      </c>
      <c r="P42" s="99">
        <f>+F42-O42</f>
        <v>15137600</v>
      </c>
      <c r="Q42" s="48"/>
    </row>
    <row r="43" spans="1:68" s="51" customFormat="1" x14ac:dyDescent="0.2">
      <c r="A43" s="78"/>
      <c r="B43" s="83">
        <v>1.02</v>
      </c>
      <c r="C43" s="103" t="s">
        <v>164</v>
      </c>
      <c r="D43" s="80">
        <f>SUM(D44:D48)</f>
        <v>132550000</v>
      </c>
      <c r="E43" s="80">
        <f>SUM(E44:E48)</f>
        <v>6393000</v>
      </c>
      <c r="F43" s="133">
        <f t="shared" ref="F43:J43" si="30">SUM(F44:F48)</f>
        <v>138943000</v>
      </c>
      <c r="G43" s="133">
        <f t="shared" si="30"/>
        <v>6265151.8700000001</v>
      </c>
      <c r="H43" s="133">
        <f t="shared" si="30"/>
        <v>74863496.479999989</v>
      </c>
      <c r="I43" s="81">
        <f t="shared" si="30"/>
        <v>47006346.18</v>
      </c>
      <c r="J43" s="81">
        <f t="shared" si="30"/>
        <v>17073157.340000007</v>
      </c>
      <c r="K43" s="82">
        <f t="shared" si="2"/>
        <v>0.12287885924443842</v>
      </c>
      <c r="L43" s="77"/>
      <c r="M43" s="81">
        <f t="shared" ref="M43:P43" si="31">SUM(M44:M48)</f>
        <v>13132277</v>
      </c>
      <c r="N43" s="81">
        <f t="shared" si="31"/>
        <v>61731219.480000004</v>
      </c>
      <c r="O43" s="81">
        <f t="shared" si="31"/>
        <v>74863496.479999989</v>
      </c>
      <c r="P43" s="81">
        <f t="shared" si="31"/>
        <v>64079503.519999996</v>
      </c>
      <c r="Q43" s="48"/>
    </row>
    <row r="44" spans="1:68" hidden="1" x14ac:dyDescent="0.2">
      <c r="B44" s="83" t="s">
        <v>165</v>
      </c>
      <c r="C44" s="91" t="s">
        <v>166</v>
      </c>
      <c r="D44" s="85">
        <f>+'[5]Presupuesto 2020'!U44</f>
        <v>5500000</v>
      </c>
      <c r="E44" s="85">
        <f>+'[5]Programa I'!D44+'[5]Programa II'!D44+'[5]Programa III'!D44+'[5]Programa IV'!D44+'[5]Programa V'!D44</f>
        <v>0</v>
      </c>
      <c r="F44" s="99">
        <f>SUM(D44:E44)</f>
        <v>5500000</v>
      </c>
      <c r="G44" s="99">
        <f>+'[5]Programa I'!F44+'[5]Programa II'!F44+'[5]Programa III'!F44+'[5]Programa IV'!F44+'[5]Programa V'!F44</f>
        <v>118180</v>
      </c>
      <c r="H44" s="99">
        <f>+'[5]Total Programa'!U43</f>
        <v>1742994</v>
      </c>
      <c r="I44" s="99">
        <f>+'[5]Programa I'!H44+'[5]Programa II'!H44+'[5]Programa III'!H44+'[5]Programa IV'!H44+'[5]Programa V'!H44</f>
        <v>1032219</v>
      </c>
      <c r="J44" s="99">
        <f>+F44-H44-I44</f>
        <v>2724787</v>
      </c>
      <c r="K44" s="100">
        <f t="shared" si="2"/>
        <v>0.49541581818181818</v>
      </c>
      <c r="L44" s="77"/>
      <c r="M44" s="99">
        <f>+'[5]Programa I'!L44+'[5]Programa II'!L44+'[5]Programa III'!L44+'[5]Programa IV'!L44+'[5]Programa V'!L44</f>
        <v>232179</v>
      </c>
      <c r="N44" s="99">
        <f>+'[5]Programa I'!M44+'[5]Programa II'!M44+'[5]Programa III'!M44+'[5]Programa IV'!M44+'[5]Programa V'!M44</f>
        <v>1510815</v>
      </c>
      <c r="O44" s="99">
        <f t="shared" ref="O44:O48" si="32">SUM(M44:N44)</f>
        <v>1742994</v>
      </c>
      <c r="P44" s="99">
        <f>+F44-O44</f>
        <v>3757006</v>
      </c>
      <c r="Q44" s="48"/>
    </row>
    <row r="45" spans="1:68" hidden="1" x14ac:dyDescent="0.2">
      <c r="B45" s="83" t="s">
        <v>167</v>
      </c>
      <c r="C45" s="91" t="s">
        <v>168</v>
      </c>
      <c r="D45" s="85">
        <f>+'[5]Presupuesto 2020'!U45</f>
        <v>42000000</v>
      </c>
      <c r="E45" s="85">
        <f>+'[5]Programa I'!D45+'[5]Programa II'!D45+'[5]Programa III'!D45+'[5]Programa IV'!D45+'[5]Programa V'!D45</f>
        <v>0</v>
      </c>
      <c r="F45" s="99">
        <f>SUM(D45:E45)</f>
        <v>42000000</v>
      </c>
      <c r="G45" s="99">
        <f>+'[5]Programa I'!F45+'[5]Programa II'!F45+'[5]Programa III'!F45+'[5]Programa IV'!F45+'[5]Programa V'!F45</f>
        <v>2355340</v>
      </c>
      <c r="H45" s="99">
        <f>+'[5]Total Programa'!U44</f>
        <v>30364105</v>
      </c>
      <c r="I45" s="99">
        <f>+'[5]Programa I'!H45+'[5]Programa II'!H45+'[5]Programa III'!H45+'[5]Programa IV'!H45+'[5]Programa V'!H45</f>
        <v>11635896</v>
      </c>
      <c r="J45" s="99">
        <f>+F45-H45-I45</f>
        <v>-1</v>
      </c>
      <c r="K45" s="100">
        <f t="shared" si="2"/>
        <v>-2.380952380952381E-8</v>
      </c>
      <c r="L45" s="77"/>
      <c r="M45" s="99">
        <f>+'[5]Programa I'!L45+'[5]Programa II'!L45+'[5]Programa III'!L45+'[5]Programa IV'!L45+'[5]Programa V'!L45</f>
        <v>4846465</v>
      </c>
      <c r="N45" s="99">
        <f>+'[5]Programa I'!M45+'[5]Programa II'!M45+'[5]Programa III'!M45+'[5]Programa IV'!M45+'[5]Programa V'!M45</f>
        <v>25517640</v>
      </c>
      <c r="O45" s="99">
        <f t="shared" si="32"/>
        <v>30364105</v>
      </c>
      <c r="P45" s="99">
        <f>+F45-O45</f>
        <v>11635895</v>
      </c>
      <c r="Q45" s="48"/>
    </row>
    <row r="46" spans="1:68" hidden="1" x14ac:dyDescent="0.2">
      <c r="B46" s="83" t="s">
        <v>169</v>
      </c>
      <c r="C46" s="91" t="s">
        <v>170</v>
      </c>
      <c r="D46" s="85">
        <f>+'[5]Presupuesto 2020'!U46</f>
        <v>550000</v>
      </c>
      <c r="E46" s="85">
        <f>+'[5]Programa I'!D46+'[5]Programa II'!D46+'[5]Programa III'!D46+'[5]Programa IV'!D46+'[5]Programa V'!D46</f>
        <v>0</v>
      </c>
      <c r="F46" s="99">
        <f>SUM(D46:E46)</f>
        <v>550000</v>
      </c>
      <c r="G46" s="99">
        <f>+'[5]Programa I'!F46+'[5]Programa II'!F46+'[5]Programa III'!F46+'[5]Programa IV'!F46+'[5]Programa V'!F46</f>
        <v>0</v>
      </c>
      <c r="H46" s="99">
        <f>+'[5]Total Programa'!U45</f>
        <v>29820.350000000002</v>
      </c>
      <c r="I46" s="99">
        <f>+'[5]Programa I'!H46+'[5]Programa II'!H46+'[5]Programa III'!H46+'[5]Programa IV'!H46+'[5]Programa V'!H46</f>
        <v>0</v>
      </c>
      <c r="J46" s="99">
        <f>+F46-H46-I46</f>
        <v>520179.65</v>
      </c>
      <c r="K46" s="100">
        <f t="shared" si="2"/>
        <v>0.94578118181818183</v>
      </c>
      <c r="L46" s="77"/>
      <c r="M46" s="99">
        <f>+'[5]Programa I'!L46+'[5]Programa II'!L46+'[5]Programa III'!L46+'[5]Programa IV'!L46+'[5]Programa V'!L46</f>
        <v>0</v>
      </c>
      <c r="N46" s="99">
        <f>+'[5]Programa I'!M46+'[5]Programa II'!M46+'[5]Programa III'!M46+'[5]Programa IV'!M46+'[5]Programa V'!M46</f>
        <v>29820.350000000002</v>
      </c>
      <c r="O46" s="99">
        <f t="shared" si="32"/>
        <v>29820.350000000002</v>
      </c>
      <c r="P46" s="99">
        <f>+F46-O46</f>
        <v>520179.65</v>
      </c>
      <c r="Q46" s="48"/>
    </row>
    <row r="47" spans="1:68" hidden="1" x14ac:dyDescent="0.2">
      <c r="B47" s="83" t="s">
        <v>171</v>
      </c>
      <c r="C47" s="91" t="s">
        <v>172</v>
      </c>
      <c r="D47" s="85">
        <f>+'[5]Presupuesto 2020'!U47</f>
        <v>71100000</v>
      </c>
      <c r="E47" s="85">
        <f>+'[5]Programa I'!D47+'[5]Programa II'!D47+'[5]Programa III'!D47+'[5]Programa IV'!D47+'[5]Programa V'!D47</f>
        <v>6393000</v>
      </c>
      <c r="F47" s="99">
        <f>SUM(D47:E47)</f>
        <v>77493000</v>
      </c>
      <c r="G47" s="99">
        <f>+'[5]Programa I'!F47+'[5]Programa II'!F47+'[5]Programa III'!F47+'[5]Programa IV'!F47+'[5]Programa V'!F47</f>
        <v>3583061.87</v>
      </c>
      <c r="H47" s="99">
        <f>+'[5]Total Programa'!U46</f>
        <v>36604354.499999993</v>
      </c>
      <c r="I47" s="99">
        <f>+'[5]Programa I'!H47+'[5]Programa II'!H47+'[5]Programa III'!H47+'[5]Programa IV'!H47+'[5]Programa V'!H47</f>
        <v>34338231.18</v>
      </c>
      <c r="J47" s="99">
        <f>+F47-H47-I47</f>
        <v>6550414.3200000077</v>
      </c>
      <c r="K47" s="100">
        <f t="shared" si="2"/>
        <v>8.4529109984127701E-2</v>
      </c>
      <c r="L47" s="77"/>
      <c r="M47" s="99">
        <f>+'[5]Programa I'!L47+'[5]Programa II'!L47+'[5]Programa III'!L47+'[5]Programa IV'!L47+'[5]Programa V'!L47</f>
        <v>7261253</v>
      </c>
      <c r="N47" s="99">
        <f>+'[5]Programa I'!M47+'[5]Programa II'!M47+'[5]Programa III'!M47+'[5]Programa IV'!M47+'[5]Programa V'!M47</f>
        <v>29343101.5</v>
      </c>
      <c r="O47" s="99">
        <f t="shared" si="32"/>
        <v>36604354.5</v>
      </c>
      <c r="P47" s="99">
        <f>+F47-O47</f>
        <v>40888645.5</v>
      </c>
      <c r="Q47" s="48"/>
    </row>
    <row r="48" spans="1:68" hidden="1" x14ac:dyDescent="0.2">
      <c r="B48" s="83" t="s">
        <v>173</v>
      </c>
      <c r="C48" s="91" t="s">
        <v>174</v>
      </c>
      <c r="D48" s="85">
        <f>+'[5]Presupuesto 2020'!U48</f>
        <v>13400000</v>
      </c>
      <c r="E48" s="85">
        <f>+'[5]Programa I'!D48+'[5]Programa II'!D48+'[5]Programa III'!D48+'[5]Programa IV'!D48+'[5]Programa V'!D48</f>
        <v>0</v>
      </c>
      <c r="F48" s="99">
        <f>SUM(D48:E48)</f>
        <v>13400000</v>
      </c>
      <c r="G48" s="99">
        <f>+'[5]Programa I'!F48+'[5]Programa II'!F48+'[5]Programa III'!F48+'[5]Programa IV'!F48+'[5]Programa V'!F48</f>
        <v>208570</v>
      </c>
      <c r="H48" s="99">
        <f>+'[5]Total Programa'!U47</f>
        <v>6122222.6299999999</v>
      </c>
      <c r="I48" s="99">
        <f>+'[5]Programa I'!H48+'[5]Programa II'!H48+'[5]Programa III'!H48+'[5]Programa IV'!H48+'[5]Programa V'!H48</f>
        <v>0</v>
      </c>
      <c r="J48" s="99">
        <f>+F48-H48-I48</f>
        <v>7277777.3700000001</v>
      </c>
      <c r="K48" s="100">
        <f t="shared" si="2"/>
        <v>0.54311771417910448</v>
      </c>
      <c r="L48" s="77"/>
      <c r="M48" s="99">
        <f>+'[5]Programa I'!L48+'[5]Programa II'!L48+'[5]Programa III'!L48+'[5]Programa IV'!L48+'[5]Programa V'!L48</f>
        <v>792380</v>
      </c>
      <c r="N48" s="99">
        <f>+'[5]Programa I'!M48+'[5]Programa II'!M48+'[5]Programa III'!M48+'[5]Programa IV'!M48+'[5]Programa V'!M48</f>
        <v>5329842.63</v>
      </c>
      <c r="O48" s="99">
        <f t="shared" si="32"/>
        <v>6122222.6299999999</v>
      </c>
      <c r="P48" s="99">
        <f>+F48-O48</f>
        <v>7277777.3700000001</v>
      </c>
      <c r="Q48" s="48"/>
    </row>
    <row r="49" spans="1:17" s="51" customFormat="1" x14ac:dyDescent="0.2">
      <c r="A49" s="78"/>
      <c r="B49" s="83">
        <v>1.03</v>
      </c>
      <c r="C49" s="103" t="s">
        <v>175</v>
      </c>
      <c r="D49" s="80">
        <f>SUM(D50:D56)</f>
        <v>2255812295.5</v>
      </c>
      <c r="E49" s="80">
        <f>SUM(E50:E56)</f>
        <v>21073950</v>
      </c>
      <c r="F49" s="133">
        <f t="shared" ref="F49:J49" si="33">SUM(F50:F56)</f>
        <v>2276886245.5</v>
      </c>
      <c r="G49" s="133">
        <f t="shared" si="33"/>
        <v>12167296.189999999</v>
      </c>
      <c r="H49" s="133">
        <f t="shared" si="33"/>
        <v>108286790.21000001</v>
      </c>
      <c r="I49" s="81">
        <f t="shared" si="33"/>
        <v>12963535</v>
      </c>
      <c r="J49" s="81">
        <f t="shared" si="33"/>
        <v>2155635920.29</v>
      </c>
      <c r="K49" s="82">
        <f t="shared" si="2"/>
        <v>0.94674730656850459</v>
      </c>
      <c r="L49" s="77"/>
      <c r="M49" s="81">
        <f t="shared" ref="M49:P49" si="34">SUM(M50:M56)</f>
        <v>20304403.310000002</v>
      </c>
      <c r="N49" s="81">
        <f t="shared" si="34"/>
        <v>87982386.900000006</v>
      </c>
      <c r="O49" s="81">
        <f t="shared" si="34"/>
        <v>108286790.21000001</v>
      </c>
      <c r="P49" s="81">
        <f t="shared" si="34"/>
        <v>2168599455.29</v>
      </c>
      <c r="Q49" s="48"/>
    </row>
    <row r="50" spans="1:17" hidden="1" x14ac:dyDescent="0.2">
      <c r="B50" s="83" t="s">
        <v>176</v>
      </c>
      <c r="C50" s="91" t="s">
        <v>177</v>
      </c>
      <c r="D50" s="85">
        <f>+'[5]Presupuesto 2020'!U50</f>
        <v>12700000</v>
      </c>
      <c r="E50" s="85">
        <f>+'[5]Programa I'!D50+'[5]Programa II'!D50+'[5]Programa III'!D50+'[5]Programa IV'!D50+'[5]Programa V'!D50</f>
        <v>0</v>
      </c>
      <c r="F50" s="99">
        <f t="shared" ref="F50:F56" si="35">SUM(D50:E50)</f>
        <v>12700000</v>
      </c>
      <c r="G50" s="99">
        <f>+'[5]Programa I'!F50+'[5]Programa II'!F50+'[5]Programa III'!F50+'[5]Programa IV'!F50+'[5]Programa V'!F50</f>
        <v>0</v>
      </c>
      <c r="H50" s="99">
        <f>+'[5]Total Programa'!U49</f>
        <v>642826.6</v>
      </c>
      <c r="I50" s="99">
        <f>+'[5]Programa I'!H50+'[5]Programa II'!H50+'[5]Programa III'!H50+'[5]Programa IV'!H50+'[5]Programa V'!H50</f>
        <v>3857173.4</v>
      </c>
      <c r="J50" s="99">
        <f t="shared" ref="J50:J56" si="36">+F50-H50-I50</f>
        <v>8200000</v>
      </c>
      <c r="K50" s="100">
        <f t="shared" si="2"/>
        <v>0.64566929133858264</v>
      </c>
      <c r="L50" s="77"/>
      <c r="M50" s="99">
        <f>+'[5]Programa I'!L50+'[5]Programa II'!L50+'[5]Programa III'!L50+'[5]Programa IV'!L50+'[5]Programa V'!L50</f>
        <v>0</v>
      </c>
      <c r="N50" s="99">
        <f>+'[5]Programa I'!M50+'[5]Programa II'!M50+'[5]Programa III'!M50+'[5]Programa IV'!M50+'[5]Programa V'!M50</f>
        <v>642826.6</v>
      </c>
      <c r="O50" s="99">
        <f t="shared" ref="O50:O56" si="37">SUM(M50:N50)</f>
        <v>642826.6</v>
      </c>
      <c r="P50" s="99">
        <f t="shared" ref="P50:P56" si="38">+F50-O50</f>
        <v>12057173.4</v>
      </c>
      <c r="Q50" s="48"/>
    </row>
    <row r="51" spans="1:17" hidden="1" x14ac:dyDescent="0.2">
      <c r="B51" s="83" t="s">
        <v>178</v>
      </c>
      <c r="C51" s="91" t="s">
        <v>179</v>
      </c>
      <c r="D51" s="85">
        <f>+'[5]Presupuesto 2020'!U51</f>
        <v>60500000</v>
      </c>
      <c r="E51" s="85">
        <f>+'[5]Programa I'!D51+'[5]Programa II'!D51+'[5]Programa III'!D51+'[5]Programa IV'!D51+'[5]Programa V'!D51</f>
        <v>0</v>
      </c>
      <c r="F51" s="99">
        <f t="shared" si="35"/>
        <v>60500000</v>
      </c>
      <c r="G51" s="99">
        <f>+'[5]Programa I'!F51+'[5]Programa II'!F51+'[5]Programa III'!F51+'[5]Programa IV'!F51+'[5]Programa V'!F51</f>
        <v>3563720.01</v>
      </c>
      <c r="H51" s="99">
        <f>+'[5]Total Programa'!U50</f>
        <v>33462254.259999998</v>
      </c>
      <c r="I51" s="99">
        <f>+'[5]Programa I'!H51+'[5]Programa II'!H51+'[5]Programa III'!H51+'[5]Programa IV'!H51+'[5]Programa V'!H51</f>
        <v>559350.04</v>
      </c>
      <c r="J51" s="99">
        <f t="shared" si="36"/>
        <v>26478395.700000003</v>
      </c>
      <c r="K51" s="100">
        <f t="shared" si="2"/>
        <v>0.43765943305785127</v>
      </c>
      <c r="L51" s="77"/>
      <c r="M51" s="99">
        <f>+'[5]Programa I'!L51+'[5]Programa II'!L51+'[5]Programa III'!L51+'[5]Programa IV'!L51+'[5]Programa V'!L51</f>
        <v>8293900.0099999998</v>
      </c>
      <c r="N51" s="99">
        <f>+'[5]Programa I'!M51+'[5]Programa II'!M51+'[5]Programa III'!M51+'[5]Programa IV'!M51+'[5]Programa V'!M51</f>
        <v>25168354.25</v>
      </c>
      <c r="O51" s="99">
        <f t="shared" si="37"/>
        <v>33462254.259999998</v>
      </c>
      <c r="P51" s="99">
        <f t="shared" si="38"/>
        <v>27037745.740000002</v>
      </c>
      <c r="Q51" s="48"/>
    </row>
    <row r="52" spans="1:17" hidden="1" x14ac:dyDescent="0.2">
      <c r="B52" s="83" t="s">
        <v>180</v>
      </c>
      <c r="C52" s="91" t="s">
        <v>181</v>
      </c>
      <c r="D52" s="85">
        <f>+'[5]Presupuesto 2020'!U52</f>
        <v>13556466</v>
      </c>
      <c r="E52" s="85">
        <f>+'[5]Programa I'!D52+'[5]Programa II'!D52+'[5]Programa III'!D52+'[5]Programa IV'!D52+'[5]Programa V'!D52</f>
        <v>0</v>
      </c>
      <c r="F52" s="99">
        <f t="shared" si="35"/>
        <v>13556466</v>
      </c>
      <c r="G52" s="99">
        <f>+'[5]Programa I'!F52+'[5]Programa II'!F52+'[5]Programa III'!F52+'[5]Programa IV'!F52+'[5]Programa V'!F52</f>
        <v>0</v>
      </c>
      <c r="H52" s="99">
        <f>+'[5]Total Programa'!U51</f>
        <v>71805</v>
      </c>
      <c r="I52" s="99">
        <f>+'[5]Programa I'!H52+'[5]Programa II'!H52+'[5]Programa III'!H52+'[5]Programa IV'!H52+'[5]Programa V'!H52</f>
        <v>0</v>
      </c>
      <c r="J52" s="99">
        <f t="shared" si="36"/>
        <v>13484661</v>
      </c>
      <c r="K52" s="100">
        <f t="shared" si="2"/>
        <v>0.99470326558558841</v>
      </c>
      <c r="L52" s="77"/>
      <c r="M52" s="99">
        <f>+'[5]Programa I'!L52+'[5]Programa II'!L52+'[5]Programa III'!L52+'[5]Programa IV'!L52+'[5]Programa V'!L52</f>
        <v>0</v>
      </c>
      <c r="N52" s="99">
        <f>+'[5]Programa I'!M52+'[5]Programa II'!M52+'[5]Programa III'!M52+'[5]Programa IV'!M52+'[5]Programa V'!M52</f>
        <v>71805</v>
      </c>
      <c r="O52" s="99">
        <f t="shared" si="37"/>
        <v>71805</v>
      </c>
      <c r="P52" s="99">
        <f t="shared" si="38"/>
        <v>13484661</v>
      </c>
      <c r="Q52" s="48"/>
    </row>
    <row r="53" spans="1:17" hidden="1" x14ac:dyDescent="0.2">
      <c r="B53" s="83" t="s">
        <v>182</v>
      </c>
      <c r="C53" s="91" t="s">
        <v>183</v>
      </c>
      <c r="D53" s="85">
        <f>+'[5]Presupuesto 2020'!U53</f>
        <v>1261100</v>
      </c>
      <c r="E53" s="85">
        <f>+'[5]Programa I'!D53+'[5]Programa II'!D53+'[5]Programa III'!D53+'[5]Programa IV'!D53+'[5]Programa V'!D53</f>
        <v>0</v>
      </c>
      <c r="F53" s="99">
        <f t="shared" si="35"/>
        <v>1261100</v>
      </c>
      <c r="G53" s="99">
        <f>+'[5]Programa I'!F53+'[5]Programa II'!F53+'[5]Programa III'!F53+'[5]Programa IV'!F53+'[5]Programa V'!F53</f>
        <v>14191</v>
      </c>
      <c r="H53" s="99">
        <f>+'[5]Total Programa'!U52</f>
        <v>176157</v>
      </c>
      <c r="I53" s="99">
        <f>+'[5]Programa I'!H53+'[5]Programa II'!H53+'[5]Programa III'!H53+'[5]Programa IV'!H53+'[5]Programa V'!H53</f>
        <v>184943</v>
      </c>
      <c r="J53" s="99">
        <f t="shared" si="36"/>
        <v>900000</v>
      </c>
      <c r="K53" s="100">
        <f t="shared" si="2"/>
        <v>0.7136626754420744</v>
      </c>
      <c r="L53" s="77"/>
      <c r="M53" s="99">
        <f>+'[5]Programa I'!L53+'[5]Programa II'!L53+'[5]Programa III'!L53+'[5]Programa IV'!L53+'[5]Programa V'!L53</f>
        <v>28244</v>
      </c>
      <c r="N53" s="99">
        <f>+'[5]Programa I'!M53+'[5]Programa II'!M53+'[5]Programa III'!M53+'[5]Programa IV'!M53+'[5]Programa V'!M53</f>
        <v>147913</v>
      </c>
      <c r="O53" s="99">
        <f t="shared" si="37"/>
        <v>176157</v>
      </c>
      <c r="P53" s="99">
        <f t="shared" si="38"/>
        <v>1084943</v>
      </c>
      <c r="Q53" s="48"/>
    </row>
    <row r="54" spans="1:17" hidden="1" x14ac:dyDescent="0.2">
      <c r="B54" s="83" t="s">
        <v>184</v>
      </c>
      <c r="C54" s="91" t="s">
        <v>185</v>
      </c>
      <c r="D54" s="85">
        <f>+'[5]Presupuesto 2020'!U54</f>
        <v>0</v>
      </c>
      <c r="E54" s="85">
        <f>+'[5]Programa I'!D54+'[5]Programa II'!D54+'[5]Programa III'!D54+'[5]Programa IV'!D54+'[5]Programa V'!D54</f>
        <v>0</v>
      </c>
      <c r="F54" s="99">
        <f t="shared" si="35"/>
        <v>0</v>
      </c>
      <c r="G54" s="99">
        <f>+'[5]Programa I'!F54+'[5]Programa II'!F54+'[5]Programa III'!F54+'[5]Programa IV'!F54+'[5]Programa V'!F54</f>
        <v>0</v>
      </c>
      <c r="H54" s="99">
        <f>+'[5]Total Programa'!U53</f>
        <v>0</v>
      </c>
      <c r="I54" s="99">
        <f>+'[5]Programa I'!H54+'[5]Programa II'!H54+'[5]Programa III'!H54+'[5]Programa IV'!H54+'[5]Programa V'!H54</f>
        <v>0</v>
      </c>
      <c r="J54" s="99">
        <f t="shared" si="36"/>
        <v>0</v>
      </c>
      <c r="K54" s="100">
        <f t="shared" si="2"/>
        <v>0</v>
      </c>
      <c r="L54" s="101"/>
      <c r="M54" s="99">
        <f>+'[5]Programa I'!L54+'[5]Programa II'!L54+'[5]Programa III'!L54+'[5]Programa IV'!L54+'[5]Programa V'!L54</f>
        <v>0</v>
      </c>
      <c r="N54" s="99">
        <f>+'[5]Programa I'!M54+'[5]Programa II'!M54+'[5]Programa III'!M54+'[5]Programa IV'!M54+'[5]Programa V'!M54</f>
        <v>0</v>
      </c>
      <c r="O54" s="99">
        <f t="shared" si="37"/>
        <v>0</v>
      </c>
      <c r="P54" s="99">
        <f t="shared" si="38"/>
        <v>0</v>
      </c>
      <c r="Q54" s="48"/>
    </row>
    <row r="55" spans="1:17" hidden="1" x14ac:dyDescent="0.2">
      <c r="B55" s="83" t="s">
        <v>186</v>
      </c>
      <c r="C55" s="91" t="s">
        <v>187</v>
      </c>
      <c r="D55" s="85">
        <f>+'[5]Presupuesto 2020'!U55</f>
        <v>22763369.5</v>
      </c>
      <c r="E55" s="85">
        <f>+'[5]Programa I'!D55+'[5]Programa II'!D55+'[5]Programa III'!D55+'[5]Programa IV'!D55+'[5]Programa V'!D55</f>
        <v>6001950</v>
      </c>
      <c r="F55" s="99">
        <f t="shared" si="35"/>
        <v>28765319.5</v>
      </c>
      <c r="G55" s="99">
        <f>+'[5]Programa I'!F55+'[5]Programa II'!F55+'[5]Programa III'!F55+'[5]Programa IV'!F55+'[5]Programa V'!F55</f>
        <v>1746109</v>
      </c>
      <c r="H55" s="99">
        <f>+'[5]Total Programa'!U54</f>
        <v>20236542.859999999</v>
      </c>
      <c r="I55" s="99">
        <f>+'[5]Programa I'!H55+'[5]Programa II'!H55+'[5]Programa III'!H55+'[5]Programa IV'!H55+'[5]Programa V'!H55</f>
        <v>130701.93</v>
      </c>
      <c r="J55" s="99">
        <f t="shared" si="36"/>
        <v>8398074.7100000009</v>
      </c>
      <c r="K55" s="100">
        <f t="shared" si="2"/>
        <v>0.29195137950753514</v>
      </c>
      <c r="L55" s="77"/>
      <c r="M55" s="99">
        <f>+'[5]Programa I'!L55+'[5]Programa II'!L55+'[5]Programa III'!L55+'[5]Programa IV'!L55+'[5]Programa V'!L55</f>
        <v>3535487</v>
      </c>
      <c r="N55" s="99">
        <f>+'[5]Programa I'!M55+'[5]Programa II'!M55+'[5]Programa III'!M55+'[5]Programa IV'!M55+'[5]Programa V'!M55</f>
        <v>16701055.859999999</v>
      </c>
      <c r="O55" s="99">
        <f t="shared" si="37"/>
        <v>20236542.859999999</v>
      </c>
      <c r="P55" s="99">
        <f t="shared" si="38"/>
        <v>8528776.6400000006</v>
      </c>
      <c r="Q55" s="48"/>
    </row>
    <row r="56" spans="1:17" hidden="1" x14ac:dyDescent="0.2">
      <c r="B56" s="83" t="s">
        <v>188</v>
      </c>
      <c r="C56" s="102" t="s">
        <v>189</v>
      </c>
      <c r="D56" s="85">
        <f>+'[5]Presupuesto 2020'!U56</f>
        <v>2145031360</v>
      </c>
      <c r="E56" s="85">
        <f>+'[5]Programa I'!D56+'[5]Programa II'!D56+'[5]Programa III'!D56+'[5]Programa IV'!D56+'[5]Programa V'!D56</f>
        <v>15072000</v>
      </c>
      <c r="F56" s="99">
        <f t="shared" si="35"/>
        <v>2160103360</v>
      </c>
      <c r="G56" s="99">
        <f>+'[5]Programa I'!F56+'[5]Programa II'!F56+'[5]Programa III'!F56+'[5]Programa IV'!F56+'[5]Programa V'!F56</f>
        <v>6843276.1799999997</v>
      </c>
      <c r="H56" s="99">
        <f>+'[5]Total Programa'!U55</f>
        <v>53697204.490000002</v>
      </c>
      <c r="I56" s="99">
        <f>+'[5]Programa I'!H56+'[5]Programa II'!H56+'[5]Programa III'!H56+'[5]Programa IV'!H56+'[5]Programa V'!H56</f>
        <v>8231366.6299999999</v>
      </c>
      <c r="J56" s="99">
        <f t="shared" si="36"/>
        <v>2098174788.8799999</v>
      </c>
      <c r="K56" s="100">
        <f t="shared" si="2"/>
        <v>0.97133073709954321</v>
      </c>
      <c r="L56" s="77"/>
      <c r="M56" s="99">
        <f>+'[5]Programa I'!L56+'[5]Programa II'!L56+'[5]Programa III'!L56+'[5]Programa IV'!L56+'[5]Programa V'!L56</f>
        <v>8446772.3000000007</v>
      </c>
      <c r="N56" s="99">
        <f>+'[5]Programa I'!M56+'[5]Programa II'!M56+'[5]Programa III'!M56+'[5]Programa IV'!M56+'[5]Programa V'!M56</f>
        <v>45250432.190000005</v>
      </c>
      <c r="O56" s="99">
        <f t="shared" si="37"/>
        <v>53697204.49000001</v>
      </c>
      <c r="P56" s="99">
        <f t="shared" si="38"/>
        <v>2106406155.51</v>
      </c>
      <c r="Q56" s="48"/>
    </row>
    <row r="57" spans="1:17" s="51" customFormat="1" x14ac:dyDescent="0.2">
      <c r="A57" s="78"/>
      <c r="B57" s="83">
        <v>1.04</v>
      </c>
      <c r="C57" s="103" t="s">
        <v>190</v>
      </c>
      <c r="D57" s="80">
        <f>SUM(D58:D71)-D67-D61</f>
        <v>571942136.94000006</v>
      </c>
      <c r="E57" s="80">
        <f t="shared" ref="E57:J57" si="39">SUM(E58:E71)-E67-E61</f>
        <v>722062095</v>
      </c>
      <c r="F57" s="134">
        <f t="shared" si="39"/>
        <v>1294004231.9400001</v>
      </c>
      <c r="G57" s="134">
        <f t="shared" si="39"/>
        <v>19488201.610000007</v>
      </c>
      <c r="H57" s="133">
        <f t="shared" si="39"/>
        <v>197698059.38999996</v>
      </c>
      <c r="I57" s="80">
        <f t="shared" ref="I57" si="40">SUM(I58:I71)-I67-I61</f>
        <v>140219613.14999998</v>
      </c>
      <c r="J57" s="80">
        <f t="shared" si="39"/>
        <v>956086559.39999986</v>
      </c>
      <c r="K57" s="82">
        <f t="shared" si="2"/>
        <v>0.73885891235967094</v>
      </c>
      <c r="L57" s="77"/>
      <c r="M57" s="81">
        <f t="shared" ref="M57:P57" si="41">SUM(M58:M71)-M67-M61</f>
        <v>44430018.159999982</v>
      </c>
      <c r="N57" s="81">
        <f t="shared" si="41"/>
        <v>153268041.22999996</v>
      </c>
      <c r="O57" s="81">
        <f t="shared" si="41"/>
        <v>197698059.39000002</v>
      </c>
      <c r="P57" s="81">
        <f t="shared" si="41"/>
        <v>1096306172.5500002</v>
      </c>
      <c r="Q57" s="48"/>
    </row>
    <row r="58" spans="1:17" hidden="1" x14ac:dyDescent="0.2">
      <c r="B58" s="83" t="s">
        <v>191</v>
      </c>
      <c r="C58" s="103" t="s">
        <v>192</v>
      </c>
      <c r="D58" s="85">
        <f>+'[5]Presupuesto 2020'!U58</f>
        <v>0</v>
      </c>
      <c r="E58" s="85">
        <f>+'[5]Programa I'!D58+'[5]Programa II'!D58+'[5]Programa III'!D58+'[5]Programa IV'!D58+'[5]Programa V'!D58</f>
        <v>0</v>
      </c>
      <c r="F58" s="85">
        <f>SUM(D58:E58)</f>
        <v>0</v>
      </c>
      <c r="G58" s="85">
        <f>+'[5]Programa I'!F58+'[5]Programa II'!F58+'[5]Programa III'!F58+'[5]Programa IV'!F58+'[5]Programa V'!F58</f>
        <v>0</v>
      </c>
      <c r="H58" s="85">
        <f>+'[5]Total Programa'!U57</f>
        <v>0</v>
      </c>
      <c r="I58" s="85">
        <v>0</v>
      </c>
      <c r="J58" s="85">
        <f>+F58-H58</f>
        <v>0</v>
      </c>
      <c r="K58" s="89">
        <f t="shared" si="2"/>
        <v>0</v>
      </c>
      <c r="L58" s="104"/>
      <c r="M58" s="85">
        <f>+'[5]Programa I'!L58+'[5]Programa II'!L58+'[5]Programa III'!L58+'[5]Programa IV'!L58+'[5]Programa V'!L58</f>
        <v>0</v>
      </c>
      <c r="N58" s="85">
        <f>+'[5]Programa I'!M58+'[5]Programa II'!M58+'[5]Programa III'!M58+'[5]Programa IV'!M58+'[5]Programa V'!M58</f>
        <v>0</v>
      </c>
      <c r="O58" s="85">
        <f t="shared" ref="O58:O66" si="42">SUM(M58:N58)</f>
        <v>0</v>
      </c>
      <c r="P58" s="85">
        <f>+F58-O58</f>
        <v>0</v>
      </c>
      <c r="Q58" s="48"/>
    </row>
    <row r="59" spans="1:17" hidden="1" x14ac:dyDescent="0.2">
      <c r="B59" s="83" t="s">
        <v>193</v>
      </c>
      <c r="C59" s="91" t="s">
        <v>194</v>
      </c>
      <c r="D59" s="85">
        <f>+'[5]Presupuesto 2020'!U59</f>
        <v>131849465.90000001</v>
      </c>
      <c r="E59" s="85">
        <f>+'[5]Programa I'!D59+'[5]Programa II'!D59+'[5]Programa III'!D59+'[5]Programa IV'!D59+'[5]Programa V'!D59</f>
        <v>38953430</v>
      </c>
      <c r="F59" s="99">
        <f>SUM(D59:E59)</f>
        <v>170802895.90000001</v>
      </c>
      <c r="G59" s="99">
        <f>+'[5]Programa I'!F59+'[5]Programa II'!F59+'[5]Programa III'!F59+'[5]Programa IV'!F59+'[5]Programa V'!F59</f>
        <v>0</v>
      </c>
      <c r="H59" s="99">
        <f>+'[5]Total Programa'!U58</f>
        <v>11843803.030000001</v>
      </c>
      <c r="I59" s="99">
        <f>+'[5]Programa I'!H59+'[5]Programa II'!H59+'[5]Programa III'!H59+'[5]Programa IV'!H59+'[5]Programa V'!H59</f>
        <v>15678202.68</v>
      </c>
      <c r="J59" s="99">
        <f>+F59-H59-I59</f>
        <v>143280890.19</v>
      </c>
      <c r="K59" s="100">
        <f t="shared" si="2"/>
        <v>0.83886686718641279</v>
      </c>
      <c r="L59" s="77"/>
      <c r="M59" s="99">
        <f>+'[5]Programa I'!L59+'[5]Programa II'!L59+'[5]Programa III'!L59+'[5]Programa IV'!L59+'[5]Programa V'!L59</f>
        <v>546920</v>
      </c>
      <c r="N59" s="99">
        <f>+'[5]Programa I'!M59+'[5]Programa II'!M59+'[5]Programa III'!M59+'[5]Programa IV'!M59+'[5]Programa V'!M59</f>
        <v>11296883.030000001</v>
      </c>
      <c r="O59" s="99">
        <f t="shared" si="42"/>
        <v>11843803.030000001</v>
      </c>
      <c r="P59" s="99">
        <f>+F59-O59</f>
        <v>158959092.87</v>
      </c>
      <c r="Q59" s="48"/>
    </row>
    <row r="60" spans="1:17" hidden="1" x14ac:dyDescent="0.2">
      <c r="B60" s="83" t="s">
        <v>195</v>
      </c>
      <c r="C60" s="91" t="s">
        <v>196</v>
      </c>
      <c r="D60" s="85">
        <f>+'[5]Presupuesto 2020'!U60</f>
        <v>102978584.40000001</v>
      </c>
      <c r="E60" s="85">
        <f>+'[5]Programa I'!D60+'[5]Programa II'!D60+'[5]Programa III'!D60+'[5]Programa IV'!D60+'[5]Programa V'!D60</f>
        <v>60219880</v>
      </c>
      <c r="F60" s="99">
        <f>SUM(D60:E60)</f>
        <v>163198464.40000001</v>
      </c>
      <c r="G60" s="99">
        <f>+'[5]Programa I'!F60+'[5]Programa II'!F60+'[5]Programa III'!F60+'[5]Programa IV'!F60+'[5]Programa V'!F60</f>
        <v>0</v>
      </c>
      <c r="H60" s="99">
        <f>+'[5]Total Programa'!U59</f>
        <v>6279356.1200000001</v>
      </c>
      <c r="I60" s="99">
        <f>+'[5]Programa I'!H60+'[5]Programa II'!H60+'[5]Programa III'!H60+'[5]Programa IV'!H60+'[5]Programa V'!H60</f>
        <v>304842.05</v>
      </c>
      <c r="J60" s="99">
        <f>+F60-H60-I60</f>
        <v>156614266.22999999</v>
      </c>
      <c r="K60" s="100">
        <f t="shared" si="2"/>
        <v>0.95965526885190466</v>
      </c>
      <c r="L60" s="77"/>
      <c r="M60" s="99">
        <f>+'[5]Programa I'!L60+'[5]Programa II'!L60+'[5]Programa III'!L60+'[5]Programa IV'!L60+'[5]Programa V'!L60</f>
        <v>0</v>
      </c>
      <c r="N60" s="99">
        <f>+'[5]Programa I'!M60+'[5]Programa II'!M60+'[5]Programa III'!M60+'[5]Programa IV'!M60+'[5]Programa V'!M60</f>
        <v>6279356.1200000001</v>
      </c>
      <c r="O60" s="99">
        <f t="shared" si="42"/>
        <v>6279356.1200000001</v>
      </c>
      <c r="P60" s="99">
        <f>+F60-O60</f>
        <v>156919108.28</v>
      </c>
      <c r="Q60" s="48"/>
    </row>
    <row r="61" spans="1:17" s="51" customFormat="1" hidden="1" x14ac:dyDescent="0.2">
      <c r="A61" s="45"/>
      <c r="B61" s="79" t="s">
        <v>197</v>
      </c>
      <c r="C61" s="105" t="s">
        <v>198</v>
      </c>
      <c r="D61" s="81">
        <f>SUM(D62:D65)</f>
        <v>159159474.40000001</v>
      </c>
      <c r="E61" s="81">
        <f t="shared" ref="E61:J61" si="43">SUM(E62:E65)</f>
        <v>442397105</v>
      </c>
      <c r="F61" s="81">
        <f t="shared" si="43"/>
        <v>601556579.39999998</v>
      </c>
      <c r="G61" s="81">
        <f t="shared" si="43"/>
        <v>10151487.42</v>
      </c>
      <c r="H61" s="81">
        <f t="shared" si="43"/>
        <v>56380281.789999999</v>
      </c>
      <c r="I61" s="106">
        <f>SUM(I62:I65)</f>
        <v>66375721.24000001</v>
      </c>
      <c r="J61" s="81">
        <f t="shared" si="43"/>
        <v>478800576.36999995</v>
      </c>
      <c r="K61" s="107">
        <f t="shared" si="2"/>
        <v>0.7959360644805209</v>
      </c>
      <c r="L61" s="77"/>
      <c r="M61" s="106">
        <f>SUM(M62:M65)</f>
        <v>19087599.52</v>
      </c>
      <c r="N61" s="106">
        <f>SUM(N62:N65)</f>
        <v>37292682.269999996</v>
      </c>
      <c r="O61" s="106">
        <f t="shared" ref="O61:P61" si="44">SUM(O62:O65)</f>
        <v>56380281.789999999</v>
      </c>
      <c r="P61" s="106">
        <f t="shared" si="44"/>
        <v>545176297.61000001</v>
      </c>
      <c r="Q61" s="48"/>
    </row>
    <row r="62" spans="1:17" hidden="1" x14ac:dyDescent="0.2">
      <c r="B62" s="83" t="s">
        <v>199</v>
      </c>
      <c r="C62" s="91" t="s">
        <v>200</v>
      </c>
      <c r="D62" s="85">
        <f>+'[5]Presupuesto 2020'!U62</f>
        <v>36764550</v>
      </c>
      <c r="E62" s="85">
        <f>+'[5]Programa I'!D62+'[5]Programa II'!D62+'[5]Programa III'!D62+'[5]Programa IV'!D62+'[5]Programa V'!D62</f>
        <v>2177225</v>
      </c>
      <c r="F62" s="99">
        <f>SUM(D62:E62)</f>
        <v>38941775</v>
      </c>
      <c r="G62" s="99">
        <f>+'[5]Programa I'!F62+'[5]Programa II'!F62+'[5]Programa III'!F62+'[5]Programa IV'!F62+'[5]Programa V'!F62</f>
        <v>5876000</v>
      </c>
      <c r="H62" s="99">
        <f>+'[5]Total Programa'!U61</f>
        <v>31980423.800000001</v>
      </c>
      <c r="I62" s="99">
        <f>+'[5]Programa I'!H62+'[5]Programa II'!H62+'[5]Programa III'!H62+'[5]Programa IV'!H62+'[5]Programa V'!H62</f>
        <v>3488581.2</v>
      </c>
      <c r="J62" s="99">
        <f>+F62-H62-I62</f>
        <v>3472769.9999999991</v>
      </c>
      <c r="K62" s="108">
        <f t="shared" si="2"/>
        <v>8.9178523577828669E-2</v>
      </c>
      <c r="L62" s="77"/>
      <c r="M62" s="99">
        <f>+'[5]Programa I'!L62+'[5]Programa II'!L62+'[5]Programa III'!L62+'[5]Programa IV'!L62+'[5]Programa V'!L62</f>
        <v>10961000</v>
      </c>
      <c r="N62" s="99">
        <f>+'[5]Programa I'!M62+'[5]Programa II'!M62+'[5]Programa III'!M62+'[5]Programa IV'!M62+'[5]Programa V'!M62</f>
        <v>21019423.800000001</v>
      </c>
      <c r="O62" s="99">
        <f t="shared" ref="O62:O65" si="45">SUM(M62:N62)</f>
        <v>31980423.800000001</v>
      </c>
      <c r="P62" s="99">
        <f>+F62-O62</f>
        <v>6961351.1999999993</v>
      </c>
      <c r="Q62" s="48"/>
    </row>
    <row r="63" spans="1:17" hidden="1" x14ac:dyDescent="0.2">
      <c r="B63" s="83" t="s">
        <v>201</v>
      </c>
      <c r="C63" s="91" t="s">
        <v>202</v>
      </c>
      <c r="D63" s="85">
        <f>+'[5]Presupuesto 2020'!U63</f>
        <v>20216340</v>
      </c>
      <c r="E63" s="85">
        <f>+'[5]Programa I'!D63+'[5]Programa II'!D63+'[5]Programa III'!D63+'[5]Programa IV'!D63+'[5]Programa V'!D63</f>
        <v>0</v>
      </c>
      <c r="F63" s="99">
        <f>SUM(D63:E63)</f>
        <v>20216340</v>
      </c>
      <c r="G63" s="99">
        <f>+'[5]Programa I'!F63+'[5]Programa II'!F63+'[5]Programa III'!F63+'[5]Programa IV'!F63+'[5]Programa V'!F63</f>
        <v>0</v>
      </c>
      <c r="H63" s="99">
        <f>+'[5]Total Programa'!U62</f>
        <v>7218742.2799999993</v>
      </c>
      <c r="I63" s="99">
        <f>+'[5]Programa I'!H63+'[5]Programa II'!H63+'[5]Programa III'!H63+'[5]Programa IV'!H63+'[5]Programa V'!H63</f>
        <v>2189716.8200000003</v>
      </c>
      <c r="J63" s="99">
        <f>+F63-H63-I63</f>
        <v>10807880.9</v>
      </c>
      <c r="K63" s="108">
        <f t="shared" si="2"/>
        <v>0.53461115612420451</v>
      </c>
      <c r="L63" s="77"/>
      <c r="M63" s="99">
        <f>+'[5]Programa I'!L63+'[5]Programa II'!L63+'[5]Programa III'!L63+'[5]Programa IV'!L63+'[5]Programa V'!L63</f>
        <v>3193298.08</v>
      </c>
      <c r="N63" s="99">
        <f>+'[5]Programa I'!M63+'[5]Programa II'!M63+'[5]Programa III'!M63+'[5]Programa IV'!M63+'[5]Programa V'!M63</f>
        <v>4025444.2</v>
      </c>
      <c r="O63" s="99">
        <f t="shared" si="45"/>
        <v>7218742.2800000003</v>
      </c>
      <c r="P63" s="99">
        <f>+F63-O63</f>
        <v>12997597.719999999</v>
      </c>
      <c r="Q63" s="48"/>
    </row>
    <row r="64" spans="1:17" hidden="1" x14ac:dyDescent="0.2">
      <c r="B64" s="83" t="s">
        <v>203</v>
      </c>
      <c r="C64" s="91" t="s">
        <v>204</v>
      </c>
      <c r="D64" s="85">
        <f>+'[5]Presupuesto 2020'!U64</f>
        <v>102178584.40000001</v>
      </c>
      <c r="E64" s="85">
        <f>+'[5]Programa I'!D64+'[5]Programa II'!D64+'[5]Programa III'!D64+'[5]Programa IV'!D64+'[5]Programa V'!D64</f>
        <v>407219880</v>
      </c>
      <c r="F64" s="99">
        <f>SUM(D64:E64)</f>
        <v>509398464.39999998</v>
      </c>
      <c r="G64" s="99">
        <f>+'[5]Programa I'!F64+'[5]Programa II'!F64+'[5]Programa III'!F64+'[5]Programa IV'!F64+'[5]Programa V'!F64</f>
        <v>4275487.42</v>
      </c>
      <c r="H64" s="99">
        <f>+'[5]Total Programa'!U63</f>
        <v>15768615.709999999</v>
      </c>
      <c r="I64" s="99">
        <f>+'[5]Programa I'!H64+'[5]Programa II'!H64+'[5]Programa III'!H64+'[5]Programa IV'!H64+'[5]Programa V'!H64</f>
        <v>35833400.420000002</v>
      </c>
      <c r="J64" s="99">
        <f>+F64-H64-I64</f>
        <v>457796448.26999998</v>
      </c>
      <c r="K64" s="108">
        <f t="shared" si="2"/>
        <v>0.89870009484465185</v>
      </c>
      <c r="L64" s="77"/>
      <c r="M64" s="99">
        <f>+'[5]Programa I'!L64+'[5]Programa II'!L64+'[5]Programa III'!L64+'[5]Programa IV'!L64+'[5]Programa V'!L64</f>
        <v>4933301.4400000004</v>
      </c>
      <c r="N64" s="99">
        <f>+'[5]Programa I'!M64+'[5]Programa II'!M64+'[5]Programa III'!M64+'[5]Programa IV'!M64+'[5]Programa V'!M64</f>
        <v>10835314.27</v>
      </c>
      <c r="O64" s="99">
        <f t="shared" si="45"/>
        <v>15768615.710000001</v>
      </c>
      <c r="P64" s="99">
        <f>+F64-O64</f>
        <v>493629848.69</v>
      </c>
      <c r="Q64" s="48"/>
    </row>
    <row r="65" spans="1:17" hidden="1" x14ac:dyDescent="0.2">
      <c r="B65" s="83" t="s">
        <v>205</v>
      </c>
      <c r="C65" s="91" t="s">
        <v>206</v>
      </c>
      <c r="D65" s="85">
        <f>+'[5]Presupuesto 2020'!U65</f>
        <v>0</v>
      </c>
      <c r="E65" s="85">
        <f>+'[5]Programa I'!D65+'[5]Programa II'!D65+'[5]Programa III'!D65+'[5]Programa IV'!D65+'[5]Programa V'!D65</f>
        <v>33000000</v>
      </c>
      <c r="F65" s="99">
        <f>SUM(D65:E65)</f>
        <v>33000000</v>
      </c>
      <c r="G65" s="99">
        <f>+'[5]Programa I'!F65+'[5]Programa II'!F65+'[5]Programa III'!F65+'[5]Programa IV'!F65+'[5]Programa V'!F65</f>
        <v>0</v>
      </c>
      <c r="H65" s="99">
        <f>+'[5]Total Programa'!U64</f>
        <v>1412500</v>
      </c>
      <c r="I65" s="99">
        <f>+'[5]Programa I'!H65+'[5]Programa II'!H65+'[5]Programa III'!H65+'[5]Programa IV'!H65+'[5]Programa V'!H65</f>
        <v>24864022.800000001</v>
      </c>
      <c r="J65" s="99">
        <f>+F65-H65-I65</f>
        <v>6723477.1999999993</v>
      </c>
      <c r="K65" s="108">
        <f t="shared" si="2"/>
        <v>0.20374173333333331</v>
      </c>
      <c r="L65" s="77"/>
      <c r="M65" s="99">
        <f>+'[5]Programa I'!L65+'[5]Programa II'!L65+'[5]Programa III'!L65+'[5]Programa IV'!L65+'[5]Programa V'!L65</f>
        <v>0</v>
      </c>
      <c r="N65" s="99">
        <f>+'[5]Programa I'!M65+'[5]Programa II'!M65+'[5]Programa III'!M65+'[5]Programa IV'!M65+'[5]Programa V'!M65</f>
        <v>1412500</v>
      </c>
      <c r="O65" s="99">
        <f t="shared" si="45"/>
        <v>1412500</v>
      </c>
      <c r="P65" s="99">
        <f>+F65-O65</f>
        <v>31587500</v>
      </c>
      <c r="Q65" s="48"/>
    </row>
    <row r="66" spans="1:17" hidden="1" x14ac:dyDescent="0.2">
      <c r="B66" s="83" t="s">
        <v>207</v>
      </c>
      <c r="C66" s="91" t="s">
        <v>208</v>
      </c>
      <c r="D66" s="85">
        <f>+'[5]Presupuesto 2020'!U66</f>
        <v>18348904</v>
      </c>
      <c r="E66" s="85">
        <f>+'[5]Programa I'!D66+'[5]Programa II'!D66+'[5]Programa III'!D66+'[5]Programa IV'!D66+'[5]Programa V'!D66</f>
        <v>30144000</v>
      </c>
      <c r="F66" s="99">
        <f>SUM(D66:E66)</f>
        <v>48492904</v>
      </c>
      <c r="G66" s="99">
        <f>+'[5]Programa I'!F66+'[5]Programa II'!F66+'[5]Programa III'!F66+'[5]Programa IV'!F66+'[5]Programa V'!F66</f>
        <v>0</v>
      </c>
      <c r="H66" s="99">
        <f>+'[5]Total Programa'!U65</f>
        <v>0</v>
      </c>
      <c r="I66" s="99">
        <f>+'[5]Programa I'!H66+'[5]Programa II'!H66+'[5]Programa III'!H66+'[5]Programa IV'!H66+'[5]Programa V'!H66</f>
        <v>0</v>
      </c>
      <c r="J66" s="99">
        <f>+F66-H66-I66</f>
        <v>48492904</v>
      </c>
      <c r="K66" s="100">
        <f t="shared" si="2"/>
        <v>1</v>
      </c>
      <c r="L66" s="77"/>
      <c r="M66" s="99">
        <f>+'[5]Programa I'!L66+'[5]Programa II'!L66+'[5]Programa III'!L66+'[5]Programa IV'!L66+'[5]Programa V'!L66</f>
        <v>0</v>
      </c>
      <c r="N66" s="99">
        <f>+'[5]Programa I'!M66+'[5]Programa II'!M66+'[5]Programa III'!M66+'[5]Programa IV'!M66+'[5]Programa V'!M66</f>
        <v>0</v>
      </c>
      <c r="O66" s="99">
        <f t="shared" si="42"/>
        <v>0</v>
      </c>
      <c r="P66" s="99">
        <f>+F66-O66</f>
        <v>48492904</v>
      </c>
      <c r="Q66" s="48"/>
    </row>
    <row r="67" spans="1:17" s="51" customFormat="1" hidden="1" x14ac:dyDescent="0.2">
      <c r="A67" s="45"/>
      <c r="B67" s="79" t="s">
        <v>209</v>
      </c>
      <c r="C67" s="105" t="s">
        <v>210</v>
      </c>
      <c r="D67" s="81">
        <f t="shared" ref="D67" si="46">SUM(D68:D70)</f>
        <v>120964940.23999999</v>
      </c>
      <c r="E67" s="81">
        <f t="shared" ref="E67:J67" si="47">SUM(E68:E70)</f>
        <v>18848</v>
      </c>
      <c r="F67" s="81">
        <f t="shared" si="47"/>
        <v>120983788.23999999</v>
      </c>
      <c r="G67" s="81">
        <f t="shared" si="47"/>
        <v>9135860.3099999987</v>
      </c>
      <c r="H67" s="81">
        <f t="shared" si="47"/>
        <v>95229496.549999997</v>
      </c>
      <c r="I67" s="81">
        <f t="shared" si="47"/>
        <v>16452049.699999999</v>
      </c>
      <c r="J67" s="81">
        <f t="shared" si="47"/>
        <v>9302241.9900000058</v>
      </c>
      <c r="K67" s="109">
        <f t="shared" si="2"/>
        <v>7.6888334588654197E-2</v>
      </c>
      <c r="L67" s="77"/>
      <c r="M67" s="81">
        <f t="shared" ref="M67:P67" si="48">SUM(M68:M70)</f>
        <v>18399365.43</v>
      </c>
      <c r="N67" s="81">
        <f t="shared" si="48"/>
        <v>76830131.120000005</v>
      </c>
      <c r="O67" s="81">
        <f t="shared" si="48"/>
        <v>95229496.550000012</v>
      </c>
      <c r="P67" s="81">
        <f t="shared" si="48"/>
        <v>25754291.689999986</v>
      </c>
      <c r="Q67" s="48"/>
    </row>
    <row r="68" spans="1:17" hidden="1" x14ac:dyDescent="0.2">
      <c r="B68" s="83" t="s">
        <v>211</v>
      </c>
      <c r="C68" s="91" t="s">
        <v>212</v>
      </c>
      <c r="D68" s="85">
        <f>+'[5]Presupuesto 2020'!U68</f>
        <v>30000000</v>
      </c>
      <c r="E68" s="85">
        <f>+'[5]Programa I'!D68+'[5]Programa II'!D68+'[5]Programa III'!D68+'[5]Programa IV'!D68+'[5]Programa V'!D68</f>
        <v>0</v>
      </c>
      <c r="F68" s="86">
        <f>SUM(D68:E68)</f>
        <v>30000000</v>
      </c>
      <c r="G68" s="86">
        <f>+'[5]Programa I'!F68+'[5]Programa II'!F68+'[5]Programa III'!F68+'[5]Programa IV'!F68+'[5]Programa V'!F68</f>
        <v>2160272.08</v>
      </c>
      <c r="H68" s="86">
        <f>+'[5]Total Programa'!U67</f>
        <v>23762992.859999999</v>
      </c>
      <c r="I68" s="86">
        <f>+'[5]Programa I'!H68+'[5]Programa II'!H68+'[5]Programa III'!H68+'[5]Programa IV'!H68+'[5]Programa V'!H68</f>
        <v>3456435.29</v>
      </c>
      <c r="J68" s="86">
        <f>+F68-H68-I68</f>
        <v>2780571.8500000006</v>
      </c>
      <c r="K68" s="87">
        <f t="shared" si="2"/>
        <v>9.2685728333333356E-2</v>
      </c>
      <c r="L68" s="77"/>
      <c r="M68" s="86">
        <f>+'[5]Programa I'!L68+'[5]Programa II'!L68+'[5]Programa III'!L68+'[5]Programa IV'!L68+'[5]Programa V'!L68</f>
        <v>4320544.16</v>
      </c>
      <c r="N68" s="86">
        <f>+'[5]Programa I'!M68+'[5]Programa II'!M68+'[5]Programa III'!M68+'[5]Programa IV'!M68+'[5]Programa V'!M68</f>
        <v>19442448.700000003</v>
      </c>
      <c r="O68" s="86">
        <f t="shared" ref="O68:O71" si="49">SUM(M68:N68)</f>
        <v>23762992.860000003</v>
      </c>
      <c r="P68" s="86">
        <f>+F68-O68</f>
        <v>6237007.1399999969</v>
      </c>
      <c r="Q68" s="48"/>
    </row>
    <row r="69" spans="1:17" hidden="1" x14ac:dyDescent="0.2">
      <c r="B69" s="83" t="s">
        <v>213</v>
      </c>
      <c r="C69" s="91" t="s">
        <v>214</v>
      </c>
      <c r="D69" s="85">
        <f>+'[5]Presupuesto 2020'!U69</f>
        <v>80000000</v>
      </c>
      <c r="E69" s="85">
        <f>+'[5]Programa I'!D69+'[5]Programa II'!D69+'[5]Programa III'!D69+'[5]Programa IV'!D69+'[5]Programa V'!D69</f>
        <v>0</v>
      </c>
      <c r="F69" s="86">
        <f>SUM(D69:E69)</f>
        <v>80000000</v>
      </c>
      <c r="G69" s="86">
        <f>+'[5]Programa I'!F69+'[5]Programa II'!F69+'[5]Programa III'!F69+'[5]Programa IV'!F69+'[5]Programa V'!F69</f>
        <v>6276638.0300000003</v>
      </c>
      <c r="H69" s="86">
        <f>+'[5]Total Programa'!U68</f>
        <v>68320927.269999996</v>
      </c>
      <c r="I69" s="86">
        <f>+'[5]Programa I'!H69+'[5]Programa II'!H69+'[5]Programa III'!H69+'[5]Programa IV'!H69+'[5]Programa V'!H69</f>
        <v>10764711.91</v>
      </c>
      <c r="J69" s="86">
        <f>+F69-H69-I69</f>
        <v>914360.82000000402</v>
      </c>
      <c r="K69" s="87">
        <f t="shared" si="2"/>
        <v>1.1429510250000051E-2</v>
      </c>
      <c r="L69" s="77"/>
      <c r="M69" s="86">
        <f>+'[5]Programa I'!L69+'[5]Programa II'!L69+'[5]Programa III'!L69+'[5]Programa IV'!L69+'[5]Programa V'!L69</f>
        <v>12553276.07</v>
      </c>
      <c r="N69" s="86">
        <f>+'[5]Programa I'!M69+'[5]Programa II'!M69+'[5]Programa III'!M69+'[5]Programa IV'!M69+'[5]Programa V'!M69</f>
        <v>55767651.200000003</v>
      </c>
      <c r="O69" s="86">
        <f t="shared" si="49"/>
        <v>68320927.270000011</v>
      </c>
      <c r="P69" s="86">
        <f>+F69-O69</f>
        <v>11679072.729999989</v>
      </c>
      <c r="Q69" s="48"/>
    </row>
    <row r="70" spans="1:17" hidden="1" x14ac:dyDescent="0.2">
      <c r="B70" s="83" t="s">
        <v>215</v>
      </c>
      <c r="C70" s="91" t="s">
        <v>210</v>
      </c>
      <c r="D70" s="85">
        <f>+'[5]Presupuesto 2020'!U70</f>
        <v>10964940.24</v>
      </c>
      <c r="E70" s="85">
        <f>+'[5]Programa I'!D70+'[5]Programa II'!D70+'[5]Programa III'!D70+'[5]Programa IV'!D70+'[5]Programa V'!D70</f>
        <v>18848</v>
      </c>
      <c r="F70" s="86">
        <f>SUM(D70:E70)</f>
        <v>10983788.24</v>
      </c>
      <c r="G70" s="86">
        <f>+'[5]Programa I'!F70+'[5]Programa II'!F70+'[5]Programa III'!F70+'[5]Programa IV'!F70+'[5]Programa V'!F70</f>
        <v>698950.2</v>
      </c>
      <c r="H70" s="86">
        <f>+'[5]Total Programa'!U69</f>
        <v>3145576.42</v>
      </c>
      <c r="I70" s="86">
        <f>+'[5]Programa I'!H70+'[5]Programa II'!H70+'[5]Programa III'!H70+'[5]Programa IV'!H70+'[5]Programa V'!H70</f>
        <v>2230902.5</v>
      </c>
      <c r="J70" s="86">
        <f>+F70-H70-I70</f>
        <v>5607309.3200000003</v>
      </c>
      <c r="K70" s="87">
        <f t="shared" si="2"/>
        <v>0.51050777723296681</v>
      </c>
      <c r="L70" s="77"/>
      <c r="M70" s="86">
        <f>+'[5]Programa I'!L70+'[5]Programa II'!L70+'[5]Programa III'!L70+'[5]Programa IV'!L70+'[5]Programa V'!L70</f>
        <v>1525545.2</v>
      </c>
      <c r="N70" s="86">
        <f>+'[5]Programa I'!M70+'[5]Programa II'!M70+'[5]Programa III'!M70+'[5]Programa IV'!M70+'[5]Programa V'!M70</f>
        <v>1620031.22</v>
      </c>
      <c r="O70" s="86">
        <f t="shared" si="49"/>
        <v>3145576.42</v>
      </c>
      <c r="P70" s="86">
        <f>+F70-O70</f>
        <v>7838211.8200000003</v>
      </c>
      <c r="Q70" s="48"/>
    </row>
    <row r="71" spans="1:17" hidden="1" x14ac:dyDescent="0.2">
      <c r="B71" s="83" t="s">
        <v>216</v>
      </c>
      <c r="C71" s="91" t="s">
        <v>217</v>
      </c>
      <c r="D71" s="85">
        <f>+'[5]Presupuesto 2020'!U71</f>
        <v>38640768</v>
      </c>
      <c r="E71" s="85">
        <f>+'[5]Programa I'!D71+'[5]Programa II'!D71+'[5]Programa III'!D71+'[5]Programa IV'!D71+'[5]Programa V'!D71</f>
        <v>150328832</v>
      </c>
      <c r="F71" s="86">
        <f>SUM(D71:E71)</f>
        <v>188969600</v>
      </c>
      <c r="G71" s="86">
        <f>+'[5]Programa I'!F71+'[5]Programa II'!F71+'[5]Programa III'!F71+'[5]Programa IV'!F71+'[5]Programa V'!F71</f>
        <v>200853.88</v>
      </c>
      <c r="H71" s="86">
        <f>+'[5]Total Programa'!U70</f>
        <v>27965121.899999999</v>
      </c>
      <c r="I71" s="86">
        <f>+'[5]Programa I'!H71+'[5]Programa II'!H71+'[5]Programa III'!H71+'[5]Programa IV'!H71+'[5]Programa V'!H71</f>
        <v>41408797.479999997</v>
      </c>
      <c r="J71" s="86">
        <f>+F71-H71-I71</f>
        <v>119595680.62</v>
      </c>
      <c r="K71" s="87">
        <f t="shared" ref="K71:K134" si="50">IF(F71=0,0,+J71/F71)</f>
        <v>0.63288317602408006</v>
      </c>
      <c r="L71" s="77"/>
      <c r="M71" s="86">
        <f>+'[5]Programa I'!L71+'[5]Programa II'!L71+'[5]Programa III'!L71+'[5]Programa IV'!L71+'[5]Programa V'!L71</f>
        <v>6396133.21</v>
      </c>
      <c r="N71" s="86">
        <f>+'[5]Programa I'!M71+'[5]Programa II'!M71+'[5]Programa III'!M71+'[5]Programa IV'!M71+'[5]Programa V'!M71</f>
        <v>21568988.689999998</v>
      </c>
      <c r="O71" s="86">
        <f t="shared" si="49"/>
        <v>27965121.899999999</v>
      </c>
      <c r="P71" s="86">
        <f>+F71-O71</f>
        <v>161004478.09999999</v>
      </c>
      <c r="Q71" s="48"/>
    </row>
    <row r="72" spans="1:17" s="51" customFormat="1" x14ac:dyDescent="0.2">
      <c r="A72" s="78"/>
      <c r="B72" s="83">
        <v>1.05</v>
      </c>
      <c r="C72" s="103" t="s">
        <v>218</v>
      </c>
      <c r="D72" s="81">
        <f>SUM(D73:D76)</f>
        <v>56922826.799999997</v>
      </c>
      <c r="E72" s="81">
        <f>SUM(E73:E76)</f>
        <v>2630100</v>
      </c>
      <c r="F72" s="133">
        <f t="shared" ref="F72:J72" si="51">SUM(F73:F76)</f>
        <v>59552926.799999997</v>
      </c>
      <c r="G72" s="133">
        <f t="shared" si="51"/>
        <v>628850</v>
      </c>
      <c r="H72" s="133">
        <f t="shared" si="51"/>
        <v>3819610</v>
      </c>
      <c r="I72" s="81">
        <f t="shared" si="51"/>
        <v>564020</v>
      </c>
      <c r="J72" s="81">
        <f t="shared" si="51"/>
        <v>55169296.799999997</v>
      </c>
      <c r="K72" s="82">
        <f t="shared" si="50"/>
        <v>0.92639102332078838</v>
      </c>
      <c r="L72" s="77"/>
      <c r="M72" s="81">
        <f t="shared" ref="M72:P72" si="52">SUM(M73:M76)</f>
        <v>629750</v>
      </c>
      <c r="N72" s="81">
        <f t="shared" si="52"/>
        <v>3189860</v>
      </c>
      <c r="O72" s="81">
        <f t="shared" si="52"/>
        <v>3819610</v>
      </c>
      <c r="P72" s="81">
        <f t="shared" si="52"/>
        <v>55733316.799999997</v>
      </c>
      <c r="Q72" s="48"/>
    </row>
    <row r="73" spans="1:17" hidden="1" x14ac:dyDescent="0.2">
      <c r="B73" s="83" t="s">
        <v>219</v>
      </c>
      <c r="C73" s="91" t="s">
        <v>220</v>
      </c>
      <c r="D73" s="85">
        <f>+'[5]Presupuesto 2020'!U73</f>
        <v>14010426.199999999</v>
      </c>
      <c r="E73" s="85">
        <f>+'[5]Programa I'!D73+'[5]Programa II'!D73+'[5]Programa III'!D73+'[5]Programa IV'!D73+'[5]Programa V'!D73</f>
        <v>713870</v>
      </c>
      <c r="F73" s="99">
        <f>SUM(D73:E73)</f>
        <v>14724296.199999999</v>
      </c>
      <c r="G73" s="99">
        <f>+'[5]Programa I'!F73+'[5]Programa II'!F73+'[5]Programa III'!F73+'[5]Programa IV'!F73+'[5]Programa V'!F73</f>
        <v>27550</v>
      </c>
      <c r="H73" s="99">
        <f>+'[5]Total Programa'!U72</f>
        <v>268890</v>
      </c>
      <c r="I73" s="99">
        <f>+'[5]Programa I'!H73+'[5]Programa II'!H73+'[5]Programa III'!H73+'[5]Programa IV'!H73+'[5]Programa V'!H73</f>
        <v>564020</v>
      </c>
      <c r="J73" s="99">
        <f>+F73-H73-I73</f>
        <v>13891386.199999999</v>
      </c>
      <c r="K73" s="100">
        <f t="shared" si="50"/>
        <v>0.94343294995654869</v>
      </c>
      <c r="L73" s="77"/>
      <c r="M73" s="99">
        <f>+'[5]Programa I'!L73+'[5]Programa II'!L73+'[5]Programa III'!L73+'[5]Programa IV'!L73+'[5]Programa V'!L73</f>
        <v>27550</v>
      </c>
      <c r="N73" s="99">
        <f>+'[5]Programa I'!M73+'[5]Programa II'!M73+'[5]Programa III'!M73+'[5]Programa IV'!M73+'[5]Programa V'!M73</f>
        <v>241340</v>
      </c>
      <c r="O73" s="99">
        <f t="shared" ref="O73:O76" si="53">SUM(M73:N73)</f>
        <v>268890</v>
      </c>
      <c r="P73" s="99">
        <f>+F73-O73</f>
        <v>14455406.199999999</v>
      </c>
      <c r="Q73" s="48"/>
    </row>
    <row r="74" spans="1:17" hidden="1" x14ac:dyDescent="0.2">
      <c r="B74" s="83" t="s">
        <v>221</v>
      </c>
      <c r="C74" s="91" t="s">
        <v>222</v>
      </c>
      <c r="D74" s="85">
        <f>+'[5]Presupuesto 2020'!U74</f>
        <v>18961000.600000001</v>
      </c>
      <c r="E74" s="85">
        <f>+'[5]Programa I'!D74+'[5]Programa II'!D74+'[5]Programa III'!D74+'[5]Programa IV'!D74+'[5]Programa V'!D74</f>
        <v>1916230</v>
      </c>
      <c r="F74" s="99">
        <f>SUM(D74:E74)</f>
        <v>20877230.600000001</v>
      </c>
      <c r="G74" s="99">
        <f>+'[5]Programa I'!F74+'[5]Programa II'!F74+'[5]Programa III'!F74+'[5]Programa IV'!F74+'[5]Programa V'!F74</f>
        <v>601300</v>
      </c>
      <c r="H74" s="99">
        <f>+'[5]Total Programa'!U73</f>
        <v>3550720</v>
      </c>
      <c r="I74" s="99">
        <f>+'[5]Programa I'!H74+'[5]Programa II'!H74+'[5]Programa III'!H74+'[5]Programa IV'!H74+'[5]Programa V'!H74</f>
        <v>0</v>
      </c>
      <c r="J74" s="99">
        <f>+F74-H74-I74</f>
        <v>17326510.600000001</v>
      </c>
      <c r="K74" s="100">
        <f t="shared" si="50"/>
        <v>0.82992380224990192</v>
      </c>
      <c r="L74" s="77"/>
      <c r="M74" s="99">
        <f>+'[5]Programa I'!L74+'[5]Programa II'!L74+'[5]Programa III'!L74+'[5]Programa IV'!L74+'[5]Programa V'!L74</f>
        <v>602200</v>
      </c>
      <c r="N74" s="99">
        <f>+'[5]Programa I'!M74+'[5]Programa II'!M74+'[5]Programa III'!M74+'[5]Programa IV'!M74+'[5]Programa V'!M74</f>
        <v>2948520</v>
      </c>
      <c r="O74" s="99">
        <f t="shared" si="53"/>
        <v>3550720</v>
      </c>
      <c r="P74" s="99">
        <f>+F74-O74</f>
        <v>17326510.600000001</v>
      </c>
      <c r="Q74" s="48"/>
    </row>
    <row r="75" spans="1:17" hidden="1" x14ac:dyDescent="0.2">
      <c r="B75" s="83" t="s">
        <v>223</v>
      </c>
      <c r="C75" s="91" t="s">
        <v>224</v>
      </c>
      <c r="D75" s="85">
        <f>+'[5]Presupuesto 2020'!U75</f>
        <v>11016800</v>
      </c>
      <c r="E75" s="85">
        <f>+'[5]Programa I'!D75+'[5]Programa II'!D75+'[5]Programa III'!D75+'[5]Programa IV'!D75+'[5]Programa V'!D75</f>
        <v>0</v>
      </c>
      <c r="F75" s="99">
        <f>SUM(D75:E75)</f>
        <v>11016800</v>
      </c>
      <c r="G75" s="99">
        <f>+'[5]Programa I'!F75+'[5]Programa II'!F75+'[5]Programa III'!F75+'[5]Programa IV'!F75+'[5]Programa V'!F75</f>
        <v>0</v>
      </c>
      <c r="H75" s="99">
        <f>+'[5]Total Programa'!U74</f>
        <v>0</v>
      </c>
      <c r="I75" s="99">
        <f>+'[5]Programa I'!H75+'[5]Programa II'!H75+'[5]Programa III'!H75+'[5]Programa IV'!H75+'[5]Programa V'!H75</f>
        <v>0</v>
      </c>
      <c r="J75" s="99">
        <f>+F75-H75-I75</f>
        <v>11016800</v>
      </c>
      <c r="K75" s="100">
        <f t="shared" si="50"/>
        <v>1</v>
      </c>
      <c r="L75" s="77"/>
      <c r="M75" s="99">
        <f>+'[5]Programa I'!L75+'[5]Programa II'!L75+'[5]Programa III'!L75+'[5]Programa IV'!L75+'[5]Programa V'!L75</f>
        <v>0</v>
      </c>
      <c r="N75" s="99">
        <f>+'[5]Programa I'!M75+'[5]Programa II'!M75+'[5]Programa III'!M75+'[5]Programa IV'!M75+'[5]Programa V'!M75</f>
        <v>0</v>
      </c>
      <c r="O75" s="99">
        <f t="shared" si="53"/>
        <v>0</v>
      </c>
      <c r="P75" s="99">
        <f>+F75-O75</f>
        <v>11016800</v>
      </c>
      <c r="Q75" s="48"/>
    </row>
    <row r="76" spans="1:17" hidden="1" x14ac:dyDescent="0.2">
      <c r="B76" s="83" t="s">
        <v>225</v>
      </c>
      <c r="C76" s="91" t="s">
        <v>226</v>
      </c>
      <c r="D76" s="85">
        <f>+'[5]Presupuesto 2020'!U76</f>
        <v>12934600</v>
      </c>
      <c r="E76" s="85">
        <f>+'[5]Programa I'!D76+'[5]Programa II'!D76+'[5]Programa III'!D76+'[5]Programa IV'!D76+'[5]Programa V'!D76</f>
        <v>0</v>
      </c>
      <c r="F76" s="99">
        <f>SUM(D76:E76)</f>
        <v>12934600</v>
      </c>
      <c r="G76" s="99">
        <f>+'[5]Programa I'!F76+'[5]Programa II'!F76+'[5]Programa III'!F76+'[5]Programa IV'!F76+'[5]Programa V'!F76</f>
        <v>0</v>
      </c>
      <c r="H76" s="99">
        <f>+'[5]Total Programa'!U75</f>
        <v>0</v>
      </c>
      <c r="I76" s="99">
        <f>+'[5]Programa I'!H76+'[5]Programa II'!H76+'[5]Programa III'!H76+'[5]Programa IV'!H76+'[5]Programa V'!H76</f>
        <v>0</v>
      </c>
      <c r="J76" s="99">
        <f>+F76-H76-I76</f>
        <v>12934600</v>
      </c>
      <c r="K76" s="100">
        <f t="shared" si="50"/>
        <v>1</v>
      </c>
      <c r="L76" s="77"/>
      <c r="M76" s="99">
        <f>+'[5]Programa I'!L76+'[5]Programa II'!L76+'[5]Programa III'!L76+'[5]Programa IV'!L76+'[5]Programa V'!L76</f>
        <v>0</v>
      </c>
      <c r="N76" s="99">
        <f>+'[5]Programa I'!M76+'[5]Programa II'!M76+'[5]Programa III'!M76+'[5]Programa IV'!M76+'[5]Programa V'!M76</f>
        <v>0</v>
      </c>
      <c r="O76" s="99">
        <f t="shared" si="53"/>
        <v>0</v>
      </c>
      <c r="P76" s="99">
        <f>+F76-O76</f>
        <v>12934600</v>
      </c>
      <c r="Q76" s="48"/>
    </row>
    <row r="77" spans="1:17" s="51" customFormat="1" x14ac:dyDescent="0.2">
      <c r="A77" s="78"/>
      <c r="B77" s="83">
        <v>1.06</v>
      </c>
      <c r="C77" s="103" t="s">
        <v>227</v>
      </c>
      <c r="D77" s="81">
        <f>SUM(D78:D79)</f>
        <v>41200000</v>
      </c>
      <c r="E77" s="81">
        <f>SUM(E78:E79)</f>
        <v>1000000</v>
      </c>
      <c r="F77" s="133">
        <f t="shared" ref="F77:J77" si="54">SUM(F78:F79)</f>
        <v>42200000</v>
      </c>
      <c r="G77" s="133">
        <f t="shared" si="54"/>
        <v>0</v>
      </c>
      <c r="H77" s="133">
        <f t="shared" si="54"/>
        <v>8292341</v>
      </c>
      <c r="I77" s="81">
        <f t="shared" si="54"/>
        <v>1125000</v>
      </c>
      <c r="J77" s="81">
        <f t="shared" si="54"/>
        <v>32782659</v>
      </c>
      <c r="K77" s="82">
        <f t="shared" si="50"/>
        <v>0.77684026066350709</v>
      </c>
      <c r="L77" s="77"/>
      <c r="M77" s="81">
        <f t="shared" ref="M77:P77" si="55">SUM(M78:M79)</f>
        <v>91968</v>
      </c>
      <c r="N77" s="81">
        <f t="shared" si="55"/>
        <v>8200373</v>
      </c>
      <c r="O77" s="81">
        <f t="shared" si="55"/>
        <v>8292341</v>
      </c>
      <c r="P77" s="81">
        <f t="shared" si="55"/>
        <v>33907659</v>
      </c>
      <c r="Q77" s="48"/>
    </row>
    <row r="78" spans="1:17" hidden="1" x14ac:dyDescent="0.2">
      <c r="B78" s="83" t="s">
        <v>228</v>
      </c>
      <c r="C78" s="91" t="s">
        <v>229</v>
      </c>
      <c r="D78" s="85">
        <f>+'[5]Presupuesto 2020'!U78</f>
        <v>41200000</v>
      </c>
      <c r="E78" s="85">
        <f>+'[5]Programa I'!D78+'[5]Programa II'!D78+'[5]Programa III'!D78+'[5]Programa IV'!D78+'[5]Programa V'!D78</f>
        <v>1000000</v>
      </c>
      <c r="F78" s="99">
        <f>SUM(D78:E78)</f>
        <v>42200000</v>
      </c>
      <c r="G78" s="99">
        <f>+'[5]Programa I'!F78+'[5]Programa II'!F78+'[5]Programa III'!F78+'[5]Programa IV'!F78+'[5]Programa V'!F78</f>
        <v>0</v>
      </c>
      <c r="H78" s="99">
        <f>+'[5]Total Programa'!U77</f>
        <v>8292341</v>
      </c>
      <c r="I78" s="99">
        <f>+'[5]Programa I'!H78+'[5]Programa II'!H78+'[5]Programa III'!H78+'[5]Programa IV'!H78+'[5]Programa V'!H78</f>
        <v>1125000</v>
      </c>
      <c r="J78" s="99">
        <f>+F78-H78-I78</f>
        <v>32782659</v>
      </c>
      <c r="K78" s="100">
        <f t="shared" si="50"/>
        <v>0.77684026066350709</v>
      </c>
      <c r="L78" s="77"/>
      <c r="M78" s="99">
        <f>+'[5]Programa I'!L78+'[5]Programa II'!L78+'[5]Programa III'!L78+'[5]Programa IV'!L78+'[5]Programa V'!L78</f>
        <v>91968</v>
      </c>
      <c r="N78" s="99">
        <f>+'[5]Programa I'!M78+'[5]Programa II'!M78+'[5]Programa III'!M78+'[5]Programa IV'!M78+'[5]Programa V'!M78</f>
        <v>8200373</v>
      </c>
      <c r="O78" s="99">
        <f t="shared" ref="O78:O79" si="56">SUM(M78:N78)</f>
        <v>8292341</v>
      </c>
      <c r="P78" s="99">
        <f>+F78-O78</f>
        <v>33907659</v>
      </c>
      <c r="Q78" s="48"/>
    </row>
    <row r="79" spans="1:17" hidden="1" x14ac:dyDescent="0.2">
      <c r="B79" s="83" t="s">
        <v>230</v>
      </c>
      <c r="C79" s="91" t="s">
        <v>231</v>
      </c>
      <c r="D79" s="85">
        <f>+'[5]Presupuesto 2020'!U79</f>
        <v>0</v>
      </c>
      <c r="E79" s="85">
        <f>+'[5]Programa I'!D79+'[5]Programa II'!D79+'[5]Programa III'!D79+'[5]Programa IV'!D79+'[5]Programa V'!D79</f>
        <v>0</v>
      </c>
      <c r="F79" s="99">
        <f>SUM(D79:E79)</f>
        <v>0</v>
      </c>
      <c r="G79" s="99">
        <f>+'[5]Programa I'!F79+'[5]Programa II'!F79+'[5]Programa III'!F79+'[5]Programa IV'!F79+'[5]Programa V'!F79</f>
        <v>0</v>
      </c>
      <c r="H79" s="99">
        <f>+'[5]Total Programa'!U78</f>
        <v>0</v>
      </c>
      <c r="I79" s="99">
        <v>0</v>
      </c>
      <c r="J79" s="99">
        <f>+F79-H79</f>
        <v>0</v>
      </c>
      <c r="K79" s="100">
        <f t="shared" si="50"/>
        <v>0</v>
      </c>
      <c r="L79" s="101"/>
      <c r="M79" s="99">
        <f>+'[5]Programa I'!L79+'[5]Programa II'!L79+'[5]Programa III'!L79+'[5]Programa IV'!L79+'[5]Programa V'!L79</f>
        <v>0</v>
      </c>
      <c r="N79" s="99">
        <f>+'[5]Programa I'!M79+'[5]Programa II'!M79+'[5]Programa III'!M79+'[5]Programa IV'!M79+'[5]Programa V'!M79</f>
        <v>0</v>
      </c>
      <c r="O79" s="99">
        <f t="shared" si="56"/>
        <v>0</v>
      </c>
      <c r="P79" s="99">
        <f>+F79-O79</f>
        <v>0</v>
      </c>
      <c r="Q79" s="48"/>
    </row>
    <row r="80" spans="1:17" s="51" customFormat="1" x14ac:dyDescent="0.2">
      <c r="A80" s="78"/>
      <c r="B80" s="83">
        <v>1.07</v>
      </c>
      <c r="C80" s="103" t="s">
        <v>232</v>
      </c>
      <c r="D80" s="81">
        <f>SUM(D81:D83)</f>
        <v>69771624</v>
      </c>
      <c r="E80" s="81">
        <f>SUM(E81:E83)</f>
        <v>60884800</v>
      </c>
      <c r="F80" s="133">
        <f t="shared" ref="F80:J80" si="57">SUM(F81:F83)</f>
        <v>130656424</v>
      </c>
      <c r="G80" s="133">
        <f t="shared" si="57"/>
        <v>1519800</v>
      </c>
      <c r="H80" s="133">
        <f t="shared" si="57"/>
        <v>18788390.439999998</v>
      </c>
      <c r="I80" s="81">
        <f t="shared" si="57"/>
        <v>25300264.829999998</v>
      </c>
      <c r="J80" s="81">
        <f t="shared" si="57"/>
        <v>86567768.730000004</v>
      </c>
      <c r="K80" s="82">
        <f t="shared" si="50"/>
        <v>0.66256037077824814</v>
      </c>
      <c r="L80" s="77"/>
      <c r="M80" s="81">
        <f t="shared" ref="M80:P80" si="58">SUM(M81:M83)</f>
        <v>2038049.98</v>
      </c>
      <c r="N80" s="81">
        <f t="shared" si="58"/>
        <v>16750340.459999999</v>
      </c>
      <c r="O80" s="81">
        <f t="shared" si="58"/>
        <v>18788390.439999998</v>
      </c>
      <c r="P80" s="81">
        <f t="shared" si="58"/>
        <v>111868033.56</v>
      </c>
      <c r="Q80" s="48"/>
    </row>
    <row r="81" spans="1:17" hidden="1" x14ac:dyDescent="0.2">
      <c r="B81" s="83" t="s">
        <v>233</v>
      </c>
      <c r="C81" s="91" t="s">
        <v>234</v>
      </c>
      <c r="D81" s="85">
        <f>+'[5]Presupuesto 2020'!U81</f>
        <v>54717112</v>
      </c>
      <c r="E81" s="85">
        <f>+'[5]Programa I'!D81+'[5]Programa II'!D81+'[5]Programa III'!D81+'[5]Programa IV'!D81+'[5]Programa V'!D81</f>
        <v>51942400</v>
      </c>
      <c r="F81" s="99">
        <f>SUM(D81:E81)</f>
        <v>106659512</v>
      </c>
      <c r="G81" s="99">
        <f>+'[5]Programa I'!F81+'[5]Programa II'!F81+'[5]Programa III'!F81+'[5]Programa IV'!F81+'[5]Programa V'!F81</f>
        <v>1519800</v>
      </c>
      <c r="H81" s="99">
        <f>+'[5]Total Programa'!U80</f>
        <v>18738475.439999998</v>
      </c>
      <c r="I81" s="99">
        <f>+'[5]Programa I'!H81+'[5]Programa II'!H81+'[5]Programa III'!H81+'[5]Programa IV'!H81+'[5]Programa V'!H81</f>
        <v>25300264.829999998</v>
      </c>
      <c r="J81" s="99">
        <f>+F81-H81-I81</f>
        <v>62620771.730000004</v>
      </c>
      <c r="K81" s="100">
        <f t="shared" si="50"/>
        <v>0.58710911531265964</v>
      </c>
      <c r="L81" s="77"/>
      <c r="M81" s="99">
        <f>+'[5]Programa I'!L81+'[5]Programa II'!L81+'[5]Programa III'!L81+'[5]Programa IV'!L81+'[5]Programa V'!L81</f>
        <v>2038049.98</v>
      </c>
      <c r="N81" s="99">
        <f>+'[5]Programa I'!M81+'[5]Programa II'!M81+'[5]Programa III'!M81+'[5]Programa IV'!M81+'[5]Programa V'!M81</f>
        <v>16700425.459999999</v>
      </c>
      <c r="O81" s="99">
        <f t="shared" ref="O81:O83" si="59">SUM(M81:N81)</f>
        <v>18738475.439999998</v>
      </c>
      <c r="P81" s="99">
        <f>+F81-O81</f>
        <v>87921036.560000002</v>
      </c>
      <c r="Q81" s="48"/>
    </row>
    <row r="82" spans="1:17" hidden="1" x14ac:dyDescent="0.2">
      <c r="B82" s="83" t="s">
        <v>235</v>
      </c>
      <c r="C82" s="91" t="s">
        <v>236</v>
      </c>
      <c r="D82" s="85">
        <f>+'[5]Presupuesto 2020'!U82</f>
        <v>12046512</v>
      </c>
      <c r="E82" s="85">
        <f>+'[5]Programa I'!D82+'[5]Programa II'!D82+'[5]Programa III'!D82+'[5]Programa IV'!D82+'[5]Programa V'!D82</f>
        <v>8942400</v>
      </c>
      <c r="F82" s="99">
        <f>SUM(D82:E82)</f>
        <v>20988912</v>
      </c>
      <c r="G82" s="99">
        <f>+'[5]Programa I'!F82+'[5]Programa II'!F82+'[5]Programa III'!F82+'[5]Programa IV'!F82+'[5]Programa V'!F82</f>
        <v>0</v>
      </c>
      <c r="H82" s="99">
        <f>+'[5]Total Programa'!U81</f>
        <v>49915</v>
      </c>
      <c r="I82" s="99">
        <f>+'[5]Programa I'!H82+'[5]Programa II'!H82+'[5]Programa III'!H82+'[5]Programa IV'!H82+'[5]Programa V'!H82</f>
        <v>0</v>
      </c>
      <c r="J82" s="99">
        <f>+F82-H82-I82</f>
        <v>20938997</v>
      </c>
      <c r="K82" s="100">
        <f t="shared" si="50"/>
        <v>0.99762183956938788</v>
      </c>
      <c r="L82" s="77"/>
      <c r="M82" s="99">
        <f>+'[5]Programa I'!L82+'[5]Programa II'!L82+'[5]Programa III'!L82+'[5]Programa IV'!L82+'[5]Programa V'!L82</f>
        <v>0</v>
      </c>
      <c r="N82" s="99">
        <f>+'[5]Programa I'!M82+'[5]Programa II'!M82+'[5]Programa III'!M82+'[5]Programa IV'!M82+'[5]Programa V'!M82</f>
        <v>49915</v>
      </c>
      <c r="O82" s="99">
        <f t="shared" si="59"/>
        <v>49915</v>
      </c>
      <c r="P82" s="99">
        <f>+F82-O82</f>
        <v>20938997</v>
      </c>
      <c r="Q82" s="48"/>
    </row>
    <row r="83" spans="1:17" hidden="1" x14ac:dyDescent="0.2">
      <c r="B83" s="83" t="s">
        <v>237</v>
      </c>
      <c r="C83" s="91" t="s">
        <v>238</v>
      </c>
      <c r="D83" s="85">
        <f>+'[5]Presupuesto 2020'!U83</f>
        <v>3008000</v>
      </c>
      <c r="E83" s="85">
        <f>+'[5]Programa I'!D83+'[5]Programa II'!D83+'[5]Programa III'!D83+'[5]Programa IV'!D83+'[5]Programa V'!D83</f>
        <v>0</v>
      </c>
      <c r="F83" s="99">
        <f>SUM(D83:E83)</f>
        <v>3008000</v>
      </c>
      <c r="G83" s="99">
        <f>+'[5]Programa I'!F83+'[5]Programa II'!F83+'[5]Programa III'!F83+'[5]Programa IV'!F83+'[5]Programa V'!F83</f>
        <v>0</v>
      </c>
      <c r="H83" s="99">
        <f>+'[5]Total Programa'!U82</f>
        <v>0</v>
      </c>
      <c r="I83" s="99">
        <f>+'[5]Programa I'!H83+'[5]Programa II'!H83+'[5]Programa III'!H83+'[5]Programa IV'!H83+'[5]Programa V'!H83</f>
        <v>0</v>
      </c>
      <c r="J83" s="99">
        <f>+F83-H83-I83</f>
        <v>3008000</v>
      </c>
      <c r="K83" s="100">
        <f t="shared" si="50"/>
        <v>1</v>
      </c>
      <c r="L83" s="77"/>
      <c r="M83" s="99">
        <f>+'[5]Programa I'!L83+'[5]Programa II'!L83+'[5]Programa III'!L83+'[5]Programa IV'!L83+'[5]Programa V'!L83</f>
        <v>0</v>
      </c>
      <c r="N83" s="99">
        <f>+'[5]Programa I'!M83+'[5]Programa II'!M83+'[5]Programa III'!M83+'[5]Programa IV'!M83+'[5]Programa V'!M83</f>
        <v>0</v>
      </c>
      <c r="O83" s="99">
        <f t="shared" si="59"/>
        <v>0</v>
      </c>
      <c r="P83" s="99">
        <f>+F83-O83</f>
        <v>3008000</v>
      </c>
      <c r="Q83" s="48"/>
    </row>
    <row r="84" spans="1:17" s="51" customFormat="1" x14ac:dyDescent="0.2">
      <c r="A84" s="78"/>
      <c r="B84" s="83">
        <v>1.08</v>
      </c>
      <c r="C84" s="103" t="s">
        <v>239</v>
      </c>
      <c r="D84" s="80">
        <f>SUM(D85:D92)</f>
        <v>257043544</v>
      </c>
      <c r="E84" s="80">
        <f>SUM(E85:E92)</f>
        <v>42381813</v>
      </c>
      <c r="F84" s="133">
        <f t="shared" ref="F84:J84" si="60">SUM(F85:F92)</f>
        <v>299425357</v>
      </c>
      <c r="G84" s="133">
        <f t="shared" si="60"/>
        <v>30051122.050000001</v>
      </c>
      <c r="H84" s="133">
        <f t="shared" si="60"/>
        <v>88120466.319999993</v>
      </c>
      <c r="I84" s="81">
        <f t="shared" si="60"/>
        <v>50563040.359999999</v>
      </c>
      <c r="J84" s="81">
        <f t="shared" si="60"/>
        <v>160741850.31999999</v>
      </c>
      <c r="K84" s="82">
        <f t="shared" si="50"/>
        <v>0.53683446161842596</v>
      </c>
      <c r="L84" s="77"/>
      <c r="M84" s="81">
        <f t="shared" ref="M84:P84" si="61">SUM(M85:M92)</f>
        <v>57020700.810000002</v>
      </c>
      <c r="N84" s="81">
        <f t="shared" si="61"/>
        <v>31099765.510000002</v>
      </c>
      <c r="O84" s="81">
        <f t="shared" si="61"/>
        <v>88120466.319999993</v>
      </c>
      <c r="P84" s="81">
        <f t="shared" si="61"/>
        <v>211304890.68000001</v>
      </c>
      <c r="Q84" s="48"/>
    </row>
    <row r="85" spans="1:17" hidden="1" x14ac:dyDescent="0.2">
      <c r="B85" s="83" t="s">
        <v>240</v>
      </c>
      <c r="C85" s="91" t="s">
        <v>241</v>
      </c>
      <c r="D85" s="85">
        <f>+'[5]Presupuesto 2020'!U85</f>
        <v>55000000</v>
      </c>
      <c r="E85" s="85">
        <f>+'[5]Programa I'!D85+'[5]Programa II'!D85+'[5]Programa III'!D85+'[5]Programa IV'!D85+'[5]Programa V'!D85</f>
        <v>0</v>
      </c>
      <c r="F85" s="99">
        <f t="shared" ref="F85:F92" si="62">SUM(D85:E85)</f>
        <v>55000000</v>
      </c>
      <c r="G85" s="99">
        <f>+'[5]Programa I'!F85+'[5]Programa II'!F85+'[5]Programa III'!F85+'[5]Programa IV'!F85+'[5]Programa V'!F85</f>
        <v>17024423.100000001</v>
      </c>
      <c r="H85" s="99">
        <f>+'[5]Total Programa'!U84</f>
        <v>24485278.100000001</v>
      </c>
      <c r="I85" s="99">
        <f>+'[5]Programa I'!H85+'[5]Programa II'!H85+'[5]Programa III'!H85+'[5]Programa IV'!H85+'[5]Programa V'!H85</f>
        <v>2048333.5</v>
      </c>
      <c r="J85" s="99">
        <f t="shared" ref="J85:J92" si="63">+F85-H85-I85</f>
        <v>28466388.399999999</v>
      </c>
      <c r="K85" s="100">
        <f t="shared" si="50"/>
        <v>0.51757069818181811</v>
      </c>
      <c r="L85" s="77"/>
      <c r="M85" s="99">
        <f>+'[5]Programa I'!L85+'[5]Programa II'!L85+'[5]Programa III'!L85+'[5]Programa IV'!L85+'[5]Programa V'!L85</f>
        <v>19187848.100000001</v>
      </c>
      <c r="N85" s="99">
        <f>+'[5]Programa I'!M85+'[5]Programa II'!M85+'[5]Programa III'!M85+'[5]Programa IV'!M85+'[5]Programa V'!M85</f>
        <v>5297430</v>
      </c>
      <c r="O85" s="99">
        <f t="shared" ref="O85:O92" si="64">SUM(M85:N85)</f>
        <v>24485278.100000001</v>
      </c>
      <c r="P85" s="99">
        <f t="shared" ref="P85:P92" si="65">+F85-O85</f>
        <v>30514721.899999999</v>
      </c>
      <c r="Q85" s="48"/>
    </row>
    <row r="86" spans="1:17" hidden="1" x14ac:dyDescent="0.2">
      <c r="B86" s="83" t="s">
        <v>242</v>
      </c>
      <c r="C86" s="91" t="s">
        <v>243</v>
      </c>
      <c r="D86" s="85">
        <f>+'[5]Presupuesto 2020'!U86</f>
        <v>753600</v>
      </c>
      <c r="E86" s="85">
        <f>+'[5]Programa I'!D86+'[5]Programa II'!D86+'[5]Programa III'!D86+'[5]Programa IV'!D86+'[5]Programa V'!D86</f>
        <v>741040</v>
      </c>
      <c r="F86" s="99">
        <f t="shared" si="62"/>
        <v>1494640</v>
      </c>
      <c r="G86" s="99">
        <f>+'[5]Programa I'!F86+'[5]Programa II'!F86+'[5]Programa III'!F86+'[5]Programa IV'!F86+'[5]Programa V'!F86</f>
        <v>0</v>
      </c>
      <c r="H86" s="99">
        <f>+'[5]Total Programa'!U85</f>
        <v>0</v>
      </c>
      <c r="I86" s="99">
        <f>+'[5]Programa I'!H86+'[5]Programa II'!H86+'[5]Programa III'!H86+'[5]Programa IV'!H86+'[5]Programa V'!H86</f>
        <v>0</v>
      </c>
      <c r="J86" s="99">
        <f t="shared" si="63"/>
        <v>1494640</v>
      </c>
      <c r="K86" s="100">
        <f t="shared" si="50"/>
        <v>1</v>
      </c>
      <c r="L86" s="77"/>
      <c r="M86" s="99">
        <f>+'[5]Programa I'!L86+'[5]Programa II'!L86+'[5]Programa III'!L86+'[5]Programa IV'!L86+'[5]Programa V'!L86</f>
        <v>0</v>
      </c>
      <c r="N86" s="99">
        <f>+'[5]Programa I'!M86+'[5]Programa II'!M86+'[5]Programa III'!M86+'[5]Programa IV'!M86+'[5]Programa V'!M86</f>
        <v>0</v>
      </c>
      <c r="O86" s="99">
        <f t="shared" si="64"/>
        <v>0</v>
      </c>
      <c r="P86" s="99">
        <f t="shared" si="65"/>
        <v>1494640</v>
      </c>
      <c r="Q86" s="48"/>
    </row>
    <row r="87" spans="1:17" hidden="1" x14ac:dyDescent="0.2">
      <c r="B87" s="83" t="s">
        <v>244</v>
      </c>
      <c r="C87" s="91" t="s">
        <v>245</v>
      </c>
      <c r="D87" s="85">
        <f>+'[5]Presupuesto 2020'!U87</f>
        <v>4000000</v>
      </c>
      <c r="E87" s="85">
        <f>+'[5]Programa I'!D87+'[5]Programa II'!D87+'[5]Programa III'!D87+'[5]Programa IV'!D87+'[5]Programa V'!D87</f>
        <v>0</v>
      </c>
      <c r="F87" s="99">
        <f t="shared" si="62"/>
        <v>4000000</v>
      </c>
      <c r="G87" s="99">
        <f>+'[5]Programa I'!F87+'[5]Programa II'!F87+'[5]Programa III'!F87+'[5]Programa IV'!F87+'[5]Programa V'!F87</f>
        <v>151501.81</v>
      </c>
      <c r="H87" s="99">
        <f>+'[5]Total Programa'!U86</f>
        <v>1626185.1</v>
      </c>
      <c r="I87" s="99">
        <f>+'[5]Programa I'!H87+'[5]Programa II'!H87+'[5]Programa III'!H87+'[5]Programa IV'!H87+'[5]Programa V'!H87</f>
        <v>422264.5</v>
      </c>
      <c r="J87" s="99">
        <f t="shared" si="63"/>
        <v>1951550.4</v>
      </c>
      <c r="K87" s="100">
        <f t="shared" si="50"/>
        <v>0.48788759999999998</v>
      </c>
      <c r="L87" s="77"/>
      <c r="M87" s="99">
        <f>+'[5]Programa I'!L87+'[5]Programa II'!L87+'[5]Programa III'!L87+'[5]Programa IV'!L87+'[5]Programa V'!L87</f>
        <v>475530.05</v>
      </c>
      <c r="N87" s="99">
        <f>+'[5]Programa I'!M87+'[5]Programa II'!M87+'[5]Programa III'!M87+'[5]Programa IV'!M87+'[5]Programa V'!M87</f>
        <v>1150655.05</v>
      </c>
      <c r="O87" s="99">
        <f t="shared" si="64"/>
        <v>1626185.1</v>
      </c>
      <c r="P87" s="99">
        <f t="shared" si="65"/>
        <v>2373814.9</v>
      </c>
      <c r="Q87" s="48"/>
    </row>
    <row r="88" spans="1:17" hidden="1" x14ac:dyDescent="0.2">
      <c r="B88" s="83" t="s">
        <v>246</v>
      </c>
      <c r="C88" s="91" t="s">
        <v>247</v>
      </c>
      <c r="D88" s="85">
        <f>+'[5]Presupuesto 2020'!U88</f>
        <v>8000000</v>
      </c>
      <c r="E88" s="85">
        <f>+'[5]Programa I'!D88+'[5]Programa II'!D88+'[5]Programa III'!D88+'[5]Programa IV'!D88+'[5]Programa V'!D88</f>
        <v>0</v>
      </c>
      <c r="F88" s="99">
        <f t="shared" si="62"/>
        <v>8000000</v>
      </c>
      <c r="G88" s="99">
        <f>+'[5]Programa I'!F88+'[5]Programa II'!F88+'[5]Programa III'!F88+'[5]Programa IV'!F88+'[5]Programa V'!F88</f>
        <v>47048.7</v>
      </c>
      <c r="H88" s="99">
        <f>+'[5]Total Programa'!U87</f>
        <v>532259.61</v>
      </c>
      <c r="I88" s="99">
        <f>+'[5]Programa I'!H88+'[5]Programa II'!H88+'[5]Programa III'!H88+'[5]Programa IV'!H88+'[5]Programa V'!H88</f>
        <v>1229434.3500000001</v>
      </c>
      <c r="J88" s="99">
        <f t="shared" si="63"/>
        <v>6238306.0399999991</v>
      </c>
      <c r="K88" s="100">
        <f t="shared" si="50"/>
        <v>0.77978825499999993</v>
      </c>
      <c r="L88" s="77"/>
      <c r="M88" s="99">
        <f>+'[5]Programa I'!L88+'[5]Programa II'!L88+'[5]Programa III'!L88+'[5]Programa IV'!L88+'[5]Programa V'!L88</f>
        <v>138739.91</v>
      </c>
      <c r="N88" s="99">
        <f>+'[5]Programa I'!M88+'[5]Programa II'!M88+'[5]Programa III'!M88+'[5]Programa IV'!M88+'[5]Programa V'!M88</f>
        <v>393519.70000000007</v>
      </c>
      <c r="O88" s="99">
        <f t="shared" si="64"/>
        <v>532259.6100000001</v>
      </c>
      <c r="P88" s="99">
        <f t="shared" si="65"/>
        <v>7467740.3899999997</v>
      </c>
      <c r="Q88" s="48"/>
    </row>
    <row r="89" spans="1:17" hidden="1" x14ac:dyDescent="0.2">
      <c r="B89" s="83" t="s">
        <v>248</v>
      </c>
      <c r="C89" s="91" t="s">
        <v>249</v>
      </c>
      <c r="D89" s="85">
        <f>+'[5]Presupuesto 2020'!U89</f>
        <v>31016524</v>
      </c>
      <c r="E89" s="85">
        <f>+'[5]Programa I'!D89+'[5]Programa II'!D89+'[5]Programa III'!D89+'[5]Programa IV'!D89+'[5]Programa V'!D89</f>
        <v>6280000</v>
      </c>
      <c r="F89" s="99">
        <f t="shared" si="62"/>
        <v>37296524</v>
      </c>
      <c r="G89" s="99">
        <f>+'[5]Programa I'!F89+'[5]Programa II'!F89+'[5]Programa III'!F89+'[5]Programa IV'!F89+'[5]Programa V'!F89</f>
        <v>33900</v>
      </c>
      <c r="H89" s="99">
        <f>+'[5]Total Programa'!U88</f>
        <v>21485535.259999998</v>
      </c>
      <c r="I89" s="99">
        <f>+'[5]Programa I'!H89+'[5]Programa II'!H89+'[5]Programa III'!H89+'[5]Programa IV'!H89+'[5]Programa V'!H89</f>
        <v>4312347.34</v>
      </c>
      <c r="J89" s="99">
        <f t="shared" si="63"/>
        <v>11498641.400000002</v>
      </c>
      <c r="K89" s="100">
        <f t="shared" si="50"/>
        <v>0.30830329925652061</v>
      </c>
      <c r="L89" s="77"/>
      <c r="M89" s="99">
        <f>+'[5]Programa I'!L89+'[5]Programa II'!L89+'[5]Programa III'!L89+'[5]Programa IV'!L89+'[5]Programa V'!L89</f>
        <v>15591798.189999999</v>
      </c>
      <c r="N89" s="99">
        <f>+'[5]Programa I'!M89+'[5]Programa II'!M89+'[5]Programa III'!M89+'[5]Programa IV'!M89+'[5]Programa V'!M89</f>
        <v>5893737.0699999994</v>
      </c>
      <c r="O89" s="99">
        <f t="shared" si="64"/>
        <v>21485535.259999998</v>
      </c>
      <c r="P89" s="99">
        <f t="shared" si="65"/>
        <v>15810988.740000002</v>
      </c>
      <c r="Q89" s="48"/>
    </row>
    <row r="90" spans="1:17" hidden="1" x14ac:dyDescent="0.2">
      <c r="B90" s="83" t="s">
        <v>250</v>
      </c>
      <c r="C90" s="95" t="s">
        <v>251</v>
      </c>
      <c r="D90" s="85">
        <f>+'[5]Presupuesto 2020'!U90</f>
        <v>10525970</v>
      </c>
      <c r="E90" s="85">
        <f>+'[5]Programa I'!D90+'[5]Programa II'!D90+'[5]Programa III'!D90+'[5]Programa IV'!D90+'[5]Programa V'!D90</f>
        <v>19714624</v>
      </c>
      <c r="F90" s="99">
        <f t="shared" si="62"/>
        <v>30240594</v>
      </c>
      <c r="G90" s="99">
        <f>+'[5]Programa I'!F90+'[5]Programa II'!F90+'[5]Programa III'!F90+'[5]Programa IV'!F90+'[5]Programa V'!F90</f>
        <v>1275883.53</v>
      </c>
      <c r="H90" s="99">
        <f>+'[5]Total Programa'!U89</f>
        <v>14270831.749999998</v>
      </c>
      <c r="I90" s="99">
        <f>+'[5]Programa I'!H90+'[5]Programa II'!H90+'[5]Programa III'!H90+'[5]Programa IV'!H90+'[5]Programa V'!H90</f>
        <v>3389605.85</v>
      </c>
      <c r="J90" s="99">
        <f t="shared" si="63"/>
        <v>12580156.400000002</v>
      </c>
      <c r="K90" s="100">
        <f t="shared" si="50"/>
        <v>0.41600229148938023</v>
      </c>
      <c r="L90" s="77"/>
      <c r="M90" s="99">
        <f>+'[5]Programa I'!L90+'[5]Programa II'!L90+'[5]Programa III'!L90+'[5]Programa IV'!L90+'[5]Programa V'!L90</f>
        <v>2526152.3600000003</v>
      </c>
      <c r="N90" s="99">
        <f>+'[5]Programa I'!M90+'[5]Programa II'!M90+'[5]Programa III'!M90+'[5]Programa IV'!M90+'[5]Programa V'!M90</f>
        <v>11744679.389999999</v>
      </c>
      <c r="O90" s="99">
        <f t="shared" si="64"/>
        <v>14270831.75</v>
      </c>
      <c r="P90" s="99">
        <f t="shared" si="65"/>
        <v>15969762.25</v>
      </c>
      <c r="Q90" s="48"/>
    </row>
    <row r="91" spans="1:17" hidden="1" x14ac:dyDescent="0.2">
      <c r="B91" s="83" t="s">
        <v>252</v>
      </c>
      <c r="C91" s="95" t="s">
        <v>253</v>
      </c>
      <c r="D91" s="85">
        <f>+'[5]Presupuesto 2020'!U91</f>
        <v>146947450</v>
      </c>
      <c r="E91" s="85">
        <f>+'[5]Programa I'!D91+'[5]Programa II'!D91+'[5]Programa III'!D91+'[5]Programa IV'!D91+'[5]Programa V'!D91</f>
        <v>15646149</v>
      </c>
      <c r="F91" s="99">
        <f t="shared" si="62"/>
        <v>162593599</v>
      </c>
      <c r="G91" s="99">
        <f>+'[5]Programa I'!F91+'[5]Programa II'!F91+'[5]Programa III'!F91+'[5]Programa IV'!F91+'[5]Programa V'!F91</f>
        <v>11484464.91</v>
      </c>
      <c r="H91" s="99">
        <f>+'[5]Total Programa'!U90</f>
        <v>25545986.5</v>
      </c>
      <c r="I91" s="99">
        <f>+'[5]Programa I'!H91+'[5]Programa II'!H91+'[5]Programa III'!H91+'[5]Programa IV'!H91+'[5]Programa V'!H91</f>
        <v>39161054.82</v>
      </c>
      <c r="J91" s="99">
        <f t="shared" si="63"/>
        <v>97886557.680000007</v>
      </c>
      <c r="K91" s="100">
        <f t="shared" si="50"/>
        <v>0.60203204973647217</v>
      </c>
      <c r="L91" s="77"/>
      <c r="M91" s="99">
        <f>+'[5]Programa I'!L91+'[5]Programa II'!L91+'[5]Programa III'!L91+'[5]Programa IV'!L91+'[5]Programa V'!L91</f>
        <v>18926242.199999999</v>
      </c>
      <c r="N91" s="99">
        <f>+'[5]Programa I'!M91+'[5]Programa II'!M91+'[5]Programa III'!M91+'[5]Programa IV'!M91+'[5]Programa V'!M91</f>
        <v>6619744.3000000007</v>
      </c>
      <c r="O91" s="99">
        <f t="shared" si="64"/>
        <v>25545986.5</v>
      </c>
      <c r="P91" s="99">
        <f t="shared" si="65"/>
        <v>137047612.5</v>
      </c>
      <c r="Q91" s="48"/>
    </row>
    <row r="92" spans="1:17" hidden="1" x14ac:dyDescent="0.2">
      <c r="B92" s="83" t="s">
        <v>254</v>
      </c>
      <c r="C92" s="91" t="s">
        <v>255</v>
      </c>
      <c r="D92" s="85">
        <f>+'[5]Presupuesto 2020'!U92</f>
        <v>800000</v>
      </c>
      <c r="E92" s="85">
        <f>+'[5]Programa I'!D92+'[5]Programa II'!D92+'[5]Programa III'!D92+'[5]Programa IV'!D92+'[5]Programa V'!D92</f>
        <v>0</v>
      </c>
      <c r="F92" s="99">
        <f t="shared" si="62"/>
        <v>800000</v>
      </c>
      <c r="G92" s="99">
        <f>+'[5]Programa I'!F92+'[5]Programa II'!F92+'[5]Programa III'!F92+'[5]Programa IV'!F92+'[5]Programa V'!F92</f>
        <v>33900</v>
      </c>
      <c r="H92" s="99">
        <f>+'[5]Total Programa'!U91</f>
        <v>174390</v>
      </c>
      <c r="I92" s="99">
        <f>+'[5]Programa I'!H92+'[5]Programa II'!H92+'[5]Programa III'!H92+'[5]Programa IV'!H92+'[5]Programa V'!H92</f>
        <v>0</v>
      </c>
      <c r="J92" s="99">
        <f t="shared" si="63"/>
        <v>625610</v>
      </c>
      <c r="K92" s="100">
        <f t="shared" si="50"/>
        <v>0.7820125</v>
      </c>
      <c r="L92" s="77"/>
      <c r="M92" s="99">
        <f>+'[5]Programa I'!L92+'[5]Programa II'!L92+'[5]Programa III'!L92+'[5]Programa IV'!L92+'[5]Programa V'!L92</f>
        <v>174390</v>
      </c>
      <c r="N92" s="99">
        <f>+'[5]Programa I'!M92+'[5]Programa II'!M92+'[5]Programa III'!M92+'[5]Programa IV'!M92+'[5]Programa V'!M92</f>
        <v>0</v>
      </c>
      <c r="O92" s="99">
        <f t="shared" si="64"/>
        <v>174390</v>
      </c>
      <c r="P92" s="99">
        <f t="shared" si="65"/>
        <v>625610</v>
      </c>
      <c r="Q92" s="48"/>
    </row>
    <row r="93" spans="1:17" s="51" customFormat="1" x14ac:dyDescent="0.2">
      <c r="A93" s="78"/>
      <c r="B93" s="83">
        <v>1.0900000000000001</v>
      </c>
      <c r="C93" s="103" t="s">
        <v>256</v>
      </c>
      <c r="D93" s="81">
        <f>SUM(D94:D95)</f>
        <v>142275500</v>
      </c>
      <c r="E93" s="81">
        <f>SUM(E94:E95)</f>
        <v>8200000</v>
      </c>
      <c r="F93" s="133">
        <f t="shared" ref="F93:J93" si="66">SUM(F94:F95)</f>
        <v>150475500</v>
      </c>
      <c r="G93" s="133">
        <f t="shared" si="66"/>
        <v>0</v>
      </c>
      <c r="H93" s="133">
        <f t="shared" si="66"/>
        <v>7613336.2199999997</v>
      </c>
      <c r="I93" s="81">
        <f t="shared" si="66"/>
        <v>0</v>
      </c>
      <c r="J93" s="81">
        <f t="shared" si="66"/>
        <v>142862163.78</v>
      </c>
      <c r="K93" s="82">
        <f t="shared" si="50"/>
        <v>0.9494048119461308</v>
      </c>
      <c r="L93" s="77"/>
      <c r="M93" s="81">
        <f t="shared" ref="M93:P93" si="67">SUM(M94:M95)</f>
        <v>0</v>
      </c>
      <c r="N93" s="81">
        <f t="shared" si="67"/>
        <v>7613336.2199999997</v>
      </c>
      <c r="O93" s="81">
        <f t="shared" si="67"/>
        <v>7613336.2199999997</v>
      </c>
      <c r="P93" s="81">
        <f t="shared" si="67"/>
        <v>142862163.78</v>
      </c>
      <c r="Q93" s="48"/>
    </row>
    <row r="94" spans="1:17" hidden="1" x14ac:dyDescent="0.2">
      <c r="B94" s="83" t="s">
        <v>257</v>
      </c>
      <c r="C94" s="91" t="s">
        <v>258</v>
      </c>
      <c r="D94" s="85">
        <f>+'[5]Presupuesto 2020'!U94</f>
        <v>141800000</v>
      </c>
      <c r="E94" s="85">
        <f>+'[5]Programa I'!D94+'[5]Programa II'!D94+'[5]Programa III'!D94+'[5]Programa IV'!D94+'[5]Programa V'!D94</f>
        <v>8200000</v>
      </c>
      <c r="F94" s="99">
        <f>SUM(D94:E94)</f>
        <v>150000000</v>
      </c>
      <c r="G94" s="99">
        <f>+'[5]Programa I'!F94+'[5]Programa II'!F94+'[5]Programa III'!F94+'[5]Programa IV'!F94+'[5]Programa V'!F94</f>
        <v>0</v>
      </c>
      <c r="H94" s="99">
        <f>+'[5]Total Programa'!U93</f>
        <v>7613336.2199999997</v>
      </c>
      <c r="I94" s="99">
        <f>+'[5]Programa I'!H94+'[5]Programa II'!H94+'[5]Programa III'!H94+'[5]Programa IV'!H94+'[5]Programa V'!H94</f>
        <v>0</v>
      </c>
      <c r="J94" s="99">
        <f>+F94-H94-I94</f>
        <v>142386663.78</v>
      </c>
      <c r="K94" s="100">
        <f t="shared" si="50"/>
        <v>0.94924442519999996</v>
      </c>
      <c r="L94" s="77"/>
      <c r="M94" s="99">
        <f>+'[5]Programa I'!L94+'[5]Programa II'!L94+'[5]Programa III'!L94+'[5]Programa IV'!L94+'[5]Programa V'!L94</f>
        <v>0</v>
      </c>
      <c r="N94" s="99">
        <f>+'[5]Programa I'!M94+'[5]Programa II'!M94+'[5]Programa III'!M94+'[5]Programa IV'!M94+'[5]Programa V'!M94</f>
        <v>7613336.2199999997</v>
      </c>
      <c r="O94" s="99">
        <f t="shared" ref="O94:O95" si="68">SUM(M94:N94)</f>
        <v>7613336.2199999997</v>
      </c>
      <c r="P94" s="99">
        <f>+F94-O94</f>
        <v>142386663.78</v>
      </c>
      <c r="Q94" s="48"/>
    </row>
    <row r="95" spans="1:17" hidden="1" x14ac:dyDescent="0.2">
      <c r="B95" s="83" t="s">
        <v>259</v>
      </c>
      <c r="C95" s="91" t="s">
        <v>260</v>
      </c>
      <c r="D95" s="85">
        <f>+'[5]Presupuesto 2020'!U95</f>
        <v>475500</v>
      </c>
      <c r="E95" s="85">
        <f>+'[5]Programa I'!D95+'[5]Programa II'!D95+'[5]Programa III'!D95+'[5]Programa IV'!D95+'[5]Programa V'!D95</f>
        <v>0</v>
      </c>
      <c r="F95" s="99">
        <f>SUM(D95:E95)</f>
        <v>475500</v>
      </c>
      <c r="G95" s="99">
        <f>+'[5]Programa I'!F95+'[5]Programa II'!F95+'[5]Programa III'!F95+'[5]Programa IV'!F95+'[5]Programa V'!F95</f>
        <v>0</v>
      </c>
      <c r="H95" s="99">
        <f>+'[5]Total Programa'!U94</f>
        <v>0</v>
      </c>
      <c r="I95" s="99">
        <f>+'[5]Programa I'!H95+'[5]Programa II'!H95+'[5]Programa III'!H95+'[5]Programa IV'!H95+'[5]Programa V'!H95</f>
        <v>0</v>
      </c>
      <c r="J95" s="99">
        <f>+F95-H95-I95</f>
        <v>475500</v>
      </c>
      <c r="K95" s="100">
        <f t="shared" si="50"/>
        <v>1</v>
      </c>
      <c r="L95" s="77"/>
      <c r="M95" s="99">
        <f>+'[5]Programa I'!L95+'[5]Programa II'!L95+'[5]Programa III'!L95+'[5]Programa IV'!L95+'[5]Programa V'!L95</f>
        <v>0</v>
      </c>
      <c r="N95" s="99">
        <f>+'[5]Programa I'!M95+'[5]Programa II'!M95+'[5]Programa III'!M95+'[5]Programa IV'!M95+'[5]Programa V'!M95</f>
        <v>0</v>
      </c>
      <c r="O95" s="99">
        <f t="shared" si="68"/>
        <v>0</v>
      </c>
      <c r="P95" s="99">
        <f>+F95-O95</f>
        <v>475500</v>
      </c>
      <c r="Q95" s="48"/>
    </row>
    <row r="96" spans="1:17" s="51" customFormat="1" x14ac:dyDescent="0.2">
      <c r="A96" s="78"/>
      <c r="B96" s="83">
        <v>1.99</v>
      </c>
      <c r="C96" s="103" t="s">
        <v>261</v>
      </c>
      <c r="D96" s="81">
        <f>SUM(D97:D98)</f>
        <v>16787100</v>
      </c>
      <c r="E96" s="81">
        <f>SUM(E97:E98)</f>
        <v>5000000</v>
      </c>
      <c r="F96" s="133">
        <f t="shared" ref="F96:J96" si="69">SUM(F97:F98)</f>
        <v>21787100</v>
      </c>
      <c r="G96" s="133">
        <f t="shared" si="69"/>
        <v>0</v>
      </c>
      <c r="H96" s="133">
        <f t="shared" si="69"/>
        <v>3028866.92</v>
      </c>
      <c r="I96" s="81">
        <f t="shared" si="69"/>
        <v>0</v>
      </c>
      <c r="J96" s="81">
        <f t="shared" si="69"/>
        <v>18758233.079999998</v>
      </c>
      <c r="K96" s="82">
        <f t="shared" si="50"/>
        <v>0.86097888567087855</v>
      </c>
      <c r="L96" s="77"/>
      <c r="M96" s="81">
        <f t="shared" ref="M96:P96" si="70">SUM(M97:M98)</f>
        <v>35693</v>
      </c>
      <c r="N96" s="81">
        <f t="shared" si="70"/>
        <v>2993173.9199999995</v>
      </c>
      <c r="O96" s="81">
        <f t="shared" si="70"/>
        <v>3028866.9199999995</v>
      </c>
      <c r="P96" s="81">
        <f t="shared" si="70"/>
        <v>18758233.080000002</v>
      </c>
      <c r="Q96" s="48"/>
    </row>
    <row r="97" spans="1:68" s="51" customFormat="1" hidden="1" x14ac:dyDescent="0.2">
      <c r="B97" s="83" t="s">
        <v>262</v>
      </c>
      <c r="C97" s="91" t="s">
        <v>263</v>
      </c>
      <c r="D97" s="85">
        <f>+'[5]Presupuesto 2020'!U97</f>
        <v>15100000</v>
      </c>
      <c r="E97" s="85">
        <f>+'[5]Programa I'!D97+'[5]Programa II'!D97+'[5]Programa III'!D97+'[5]Programa IV'!D97+'[5]Programa V'!D97</f>
        <v>5000000</v>
      </c>
      <c r="F97" s="99">
        <f>SUM(D97:E97)</f>
        <v>20100000</v>
      </c>
      <c r="G97" s="99">
        <f>+'[5]Programa I'!F97+'[5]Programa II'!F97+'[5]Programa III'!F97+'[5]Programa IV'!F97+'[5]Programa V'!F97</f>
        <v>0</v>
      </c>
      <c r="H97" s="99">
        <f>+'[5]Total Programa'!U96</f>
        <v>3028866.92</v>
      </c>
      <c r="I97" s="99">
        <f>+'[5]Programa I'!H97+'[5]Programa II'!H97+'[5]Programa III'!H97+'[5]Programa IV'!H97+'[5]Programa V'!H97</f>
        <v>0</v>
      </c>
      <c r="J97" s="99">
        <f>+F97-H97-I97</f>
        <v>17071133.079999998</v>
      </c>
      <c r="K97" s="100">
        <f t="shared" si="50"/>
        <v>0.84931010348258695</v>
      </c>
      <c r="L97" s="77"/>
      <c r="M97" s="99">
        <f>+'[5]Programa I'!L97+'[5]Programa II'!L97+'[5]Programa III'!L97+'[5]Programa IV'!L97+'[5]Programa V'!L97</f>
        <v>35693</v>
      </c>
      <c r="N97" s="99">
        <f>+'[5]Programa I'!M97+'[5]Programa II'!M97+'[5]Programa III'!M97+'[5]Programa IV'!M97+'[5]Programa V'!M97</f>
        <v>2993173.9199999995</v>
      </c>
      <c r="O97" s="99">
        <f t="shared" ref="O97:O98" si="71">SUM(M97:N97)</f>
        <v>3028866.9199999995</v>
      </c>
      <c r="P97" s="99">
        <f>+F97-O97</f>
        <v>17071133.080000002</v>
      </c>
      <c r="Q97" s="48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</row>
    <row r="98" spans="1:68" s="51" customFormat="1" hidden="1" x14ac:dyDescent="0.2">
      <c r="B98" s="83" t="s">
        <v>264</v>
      </c>
      <c r="C98" s="91" t="s">
        <v>265</v>
      </c>
      <c r="D98" s="85">
        <f>+'[5]Presupuesto 2020'!U98</f>
        <v>1687100</v>
      </c>
      <c r="E98" s="85">
        <f>+'[5]Programa I'!D98+'[5]Programa II'!D98+'[5]Programa III'!D98+'[5]Programa IV'!D98+'[5]Programa V'!D98</f>
        <v>0</v>
      </c>
      <c r="F98" s="99">
        <f>SUM(D98:E98)</f>
        <v>1687100</v>
      </c>
      <c r="G98" s="99">
        <f>+'[5]Programa I'!F98+'[5]Programa II'!F98+'[5]Programa III'!F98+'[5]Programa IV'!F98+'[5]Programa V'!F98</f>
        <v>0</v>
      </c>
      <c r="H98" s="99">
        <f>+'[5]Total Programa'!U97</f>
        <v>0</v>
      </c>
      <c r="I98" s="99">
        <f>+'[5]Programa I'!H98+'[5]Programa II'!H98+'[5]Programa III'!H98+'[5]Programa IV'!H98+'[5]Programa V'!H98</f>
        <v>0</v>
      </c>
      <c r="J98" s="99">
        <f>+F98-H98-I98</f>
        <v>1687100</v>
      </c>
      <c r="K98" s="100">
        <f t="shared" si="50"/>
        <v>1</v>
      </c>
      <c r="L98" s="77"/>
      <c r="M98" s="99">
        <f>+'[5]Programa I'!L98+'[5]Programa II'!L98+'[5]Programa III'!L98+'[5]Programa IV'!L98+'[5]Programa V'!L98</f>
        <v>0</v>
      </c>
      <c r="N98" s="99">
        <f>+'[5]Programa I'!M98+'[5]Programa II'!M98+'[5]Programa III'!M98+'[5]Programa IV'!M98+'[5]Programa V'!M98</f>
        <v>0</v>
      </c>
      <c r="O98" s="99">
        <f t="shared" si="71"/>
        <v>0</v>
      </c>
      <c r="P98" s="99">
        <f>+F98-O98</f>
        <v>1687100</v>
      </c>
      <c r="Q98" s="48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</row>
    <row r="99" spans="1:68" s="51" customFormat="1" x14ac:dyDescent="0.2">
      <c r="A99" s="78"/>
      <c r="B99" s="71">
        <v>2</v>
      </c>
      <c r="C99" s="72" t="s">
        <v>266</v>
      </c>
      <c r="D99" s="73">
        <f>+D100+D105+D107+D115+D118</f>
        <v>124585406.89789999</v>
      </c>
      <c r="E99" s="73">
        <f>+E100+E105+E107+E115+E118</f>
        <v>14469737.4</v>
      </c>
      <c r="F99" s="127">
        <f t="shared" ref="F99:J99" si="72">+F100+F105+F107+F115+F118</f>
        <v>139055144.29789999</v>
      </c>
      <c r="G99" s="127">
        <f t="shared" si="72"/>
        <v>2618506.27</v>
      </c>
      <c r="H99" s="127">
        <f t="shared" si="72"/>
        <v>35851458.359999999</v>
      </c>
      <c r="I99" s="74">
        <f t="shared" si="72"/>
        <v>9181856.0999999996</v>
      </c>
      <c r="J99" s="74">
        <f t="shared" si="72"/>
        <v>94021829.837899998</v>
      </c>
      <c r="K99" s="98">
        <f t="shared" si="50"/>
        <v>0.67614779958428273</v>
      </c>
      <c r="L99" s="77"/>
      <c r="M99" s="74">
        <f t="shared" ref="M99:P99" si="73">+M100+M105+M107+M115+M118</f>
        <v>12900412.640000001</v>
      </c>
      <c r="N99" s="74">
        <f t="shared" si="73"/>
        <v>22951045.719999999</v>
      </c>
      <c r="O99" s="74">
        <f t="shared" si="73"/>
        <v>35851458.359999999</v>
      </c>
      <c r="P99" s="74">
        <f t="shared" si="73"/>
        <v>103203685.93790001</v>
      </c>
      <c r="Q99" s="48"/>
    </row>
    <row r="100" spans="1:68" s="51" customFormat="1" x14ac:dyDescent="0.2">
      <c r="A100" s="78"/>
      <c r="B100" s="83">
        <v>2.0099999999999998</v>
      </c>
      <c r="C100" s="103" t="s">
        <v>267</v>
      </c>
      <c r="D100" s="81">
        <f>SUM(D101:D104)</f>
        <v>26423990.3836</v>
      </c>
      <c r="E100" s="81">
        <f>SUM(E101:E104)</f>
        <v>0</v>
      </c>
      <c r="F100" s="133">
        <f t="shared" ref="F100:J100" si="74">SUM(F101:F104)</f>
        <v>26423990.3836</v>
      </c>
      <c r="G100" s="133">
        <f t="shared" si="74"/>
        <v>394875.99000000005</v>
      </c>
      <c r="H100" s="133">
        <f t="shared" si="74"/>
        <v>4147951.01</v>
      </c>
      <c r="I100" s="81">
        <f t="shared" si="74"/>
        <v>472461</v>
      </c>
      <c r="J100" s="81">
        <f t="shared" si="74"/>
        <v>21803578.373600006</v>
      </c>
      <c r="K100" s="82">
        <f t="shared" si="50"/>
        <v>0.82514329051271362</v>
      </c>
      <c r="L100" s="77"/>
      <c r="M100" s="81">
        <f t="shared" ref="M100:P100" si="75">SUM(M101:M104)</f>
        <v>845556.78999999992</v>
      </c>
      <c r="N100" s="81">
        <f t="shared" si="75"/>
        <v>3302394.22</v>
      </c>
      <c r="O100" s="81">
        <f t="shared" si="75"/>
        <v>4147951.0100000002</v>
      </c>
      <c r="P100" s="81">
        <f t="shared" si="75"/>
        <v>22276039.373600002</v>
      </c>
      <c r="Q100" s="48"/>
    </row>
    <row r="101" spans="1:68" hidden="1" x14ac:dyDescent="0.2">
      <c r="B101" s="83" t="s">
        <v>268</v>
      </c>
      <c r="C101" s="91" t="s">
        <v>269</v>
      </c>
      <c r="D101" s="85">
        <f>+'[5]Presupuesto 2020'!U101</f>
        <v>15500000</v>
      </c>
      <c r="E101" s="85">
        <f>+'[5]Programa I'!D101+'[5]Programa II'!D101+'[5]Programa III'!D101+'[5]Programa IV'!D101+'[5]Programa V'!D101</f>
        <v>0</v>
      </c>
      <c r="F101" s="99">
        <f>SUM(D101:E101)</f>
        <v>15500000</v>
      </c>
      <c r="G101" s="99">
        <f>+'[5]Programa I'!F101+'[5]Programa II'!F101+'[5]Programa III'!F101+'[5]Programa IV'!F101+'[5]Programa V'!F101</f>
        <v>278453.07</v>
      </c>
      <c r="H101" s="99">
        <f>+'[5]Total Programa'!U100</f>
        <v>3050597.4699999997</v>
      </c>
      <c r="I101" s="99">
        <f>+'[5]Programa I'!H101+'[5]Programa II'!H101+'[5]Programa III'!H101+'[5]Programa IV'!H101+'[5]Programa V'!H101</f>
        <v>472461</v>
      </c>
      <c r="J101" s="99">
        <f>+F101-H101-I101</f>
        <v>11976941.530000001</v>
      </c>
      <c r="K101" s="100">
        <f t="shared" si="50"/>
        <v>0.77270590516129045</v>
      </c>
      <c r="L101" s="77"/>
      <c r="M101" s="99">
        <f>+'[5]Programa I'!L101+'[5]Programa II'!L101+'[5]Programa III'!L101+'[5]Programa IV'!L101+'[5]Programa V'!L101</f>
        <v>713798.87</v>
      </c>
      <c r="N101" s="99">
        <f>+'[5]Programa I'!M101+'[5]Programa II'!M101+'[5]Programa III'!M101+'[5]Programa IV'!M101+'[5]Programa V'!M101</f>
        <v>2336798.6</v>
      </c>
      <c r="O101" s="99">
        <f t="shared" ref="O101:O104" si="76">SUM(M101:N101)</f>
        <v>3050597.47</v>
      </c>
      <c r="P101" s="99">
        <f>+F101-O101</f>
        <v>12449402.529999999</v>
      </c>
      <c r="Q101" s="48"/>
    </row>
    <row r="102" spans="1:68" hidden="1" x14ac:dyDescent="0.2">
      <c r="B102" s="83" t="s">
        <v>270</v>
      </c>
      <c r="C102" s="91" t="s">
        <v>271</v>
      </c>
      <c r="D102" s="85">
        <f>+'[5]Presupuesto 2020'!U102</f>
        <v>800000</v>
      </c>
      <c r="E102" s="85">
        <f>+'[5]Programa I'!D102+'[5]Programa II'!D102+'[5]Programa III'!D102+'[5]Programa IV'!D102+'[5]Programa V'!D102</f>
        <v>0</v>
      </c>
      <c r="F102" s="99">
        <f>SUM(D102:E102)</f>
        <v>800000</v>
      </c>
      <c r="G102" s="99">
        <f>+'[5]Programa I'!F102+'[5]Programa II'!F102+'[5]Programa III'!F102+'[5]Programa IV'!F102+'[5]Programa V'!F102</f>
        <v>0</v>
      </c>
      <c r="H102" s="99">
        <f>+'[5]Total Programa'!U101</f>
        <v>13356.6</v>
      </c>
      <c r="I102" s="99">
        <f>+'[5]Programa I'!H102+'[5]Programa II'!H102+'[5]Programa III'!H102+'[5]Programa IV'!H102+'[5]Programa V'!H102</f>
        <v>0</v>
      </c>
      <c r="J102" s="99">
        <f>+F102-H102-I102</f>
        <v>786643.4</v>
      </c>
      <c r="K102" s="100">
        <f t="shared" si="50"/>
        <v>0.98330424999999999</v>
      </c>
      <c r="L102" s="77"/>
      <c r="M102" s="99">
        <f>+'[5]Programa I'!L102+'[5]Programa II'!L102+'[5]Programa III'!L102+'[5]Programa IV'!L102+'[5]Programa V'!L102</f>
        <v>0</v>
      </c>
      <c r="N102" s="99">
        <f>+'[5]Programa I'!M102+'[5]Programa II'!M102+'[5]Programa III'!M102+'[5]Programa IV'!M102+'[5]Programa V'!M102</f>
        <v>13356.6</v>
      </c>
      <c r="O102" s="99">
        <f t="shared" si="76"/>
        <v>13356.6</v>
      </c>
      <c r="P102" s="99">
        <f>+F102-O102</f>
        <v>786643.4</v>
      </c>
      <c r="Q102" s="48"/>
    </row>
    <row r="103" spans="1:68" hidden="1" x14ac:dyDescent="0.2">
      <c r="B103" s="83" t="s">
        <v>272</v>
      </c>
      <c r="C103" s="91" t="s">
        <v>273</v>
      </c>
      <c r="D103" s="85">
        <f>+'[5]Presupuesto 2020'!U103</f>
        <v>9923990.3836000003</v>
      </c>
      <c r="E103" s="85">
        <f>+'[5]Programa I'!D103+'[5]Programa II'!D103+'[5]Programa III'!D103+'[5]Programa IV'!D103+'[5]Programa V'!D103</f>
        <v>0</v>
      </c>
      <c r="F103" s="99">
        <f>SUM(D103:E103)</f>
        <v>9923990.3836000003</v>
      </c>
      <c r="G103" s="99">
        <f>+'[5]Programa I'!F103+'[5]Programa II'!F103+'[5]Programa III'!F103+'[5]Programa IV'!F103+'[5]Programa V'!F103</f>
        <v>101505.84</v>
      </c>
      <c r="H103" s="99">
        <f>+'[5]Total Programa'!U102</f>
        <v>1024901.7899999999</v>
      </c>
      <c r="I103" s="99">
        <f>+'[5]Programa I'!H103+'[5]Programa II'!H103+'[5]Programa III'!H103+'[5]Programa IV'!H103+'[5]Programa V'!H103</f>
        <v>0</v>
      </c>
      <c r="J103" s="99">
        <f>+F103-H103-I103</f>
        <v>8899088.5936000012</v>
      </c>
      <c r="K103" s="100">
        <f t="shared" si="50"/>
        <v>0.89672483039748685</v>
      </c>
      <c r="L103" s="77"/>
      <c r="M103" s="99">
        <f>+'[5]Programa I'!L103+'[5]Programa II'!L103+'[5]Programa III'!L103+'[5]Programa IV'!L103+'[5]Programa V'!L103</f>
        <v>116840.84</v>
      </c>
      <c r="N103" s="99">
        <f>+'[5]Programa I'!M103+'[5]Programa II'!M103+'[5]Programa III'!M103+'[5]Programa IV'!M103+'[5]Programa V'!M103</f>
        <v>908060.95000000007</v>
      </c>
      <c r="O103" s="99">
        <f t="shared" si="76"/>
        <v>1024901.79</v>
      </c>
      <c r="P103" s="99">
        <f>+F103-O103</f>
        <v>8899088.5936000012</v>
      </c>
      <c r="Q103" s="48"/>
    </row>
    <row r="104" spans="1:68" hidden="1" x14ac:dyDescent="0.2">
      <c r="B104" s="94" t="s">
        <v>274</v>
      </c>
      <c r="C104" s="91" t="s">
        <v>275</v>
      </c>
      <c r="D104" s="85">
        <f>+'[5]Presupuesto 2020'!U104</f>
        <v>200000</v>
      </c>
      <c r="E104" s="85">
        <f>+'[5]Programa I'!D104+'[5]Programa II'!D104+'[5]Programa III'!D104+'[5]Programa IV'!D104+'[5]Programa V'!D104</f>
        <v>0</v>
      </c>
      <c r="F104" s="99">
        <f>SUM(D104:E104)</f>
        <v>200000</v>
      </c>
      <c r="G104" s="99">
        <f>+'[5]Programa I'!F104+'[5]Programa II'!F104+'[5]Programa III'!F104+'[5]Programa IV'!F104+'[5]Programa V'!F104</f>
        <v>14917.08</v>
      </c>
      <c r="H104" s="99">
        <f>+'[5]Total Programa'!U103</f>
        <v>59095.15</v>
      </c>
      <c r="I104" s="99">
        <f>+'[5]Programa I'!H104+'[5]Programa II'!H104+'[5]Programa III'!H104+'[5]Programa IV'!H104+'[5]Programa V'!H104</f>
        <v>0</v>
      </c>
      <c r="J104" s="99">
        <f>+F104-H104-I104</f>
        <v>140904.85</v>
      </c>
      <c r="K104" s="100">
        <f t="shared" si="50"/>
        <v>0.70452425000000007</v>
      </c>
      <c r="L104" s="77"/>
      <c r="M104" s="99">
        <f>+'[5]Programa I'!L104+'[5]Programa II'!L104+'[5]Programa III'!L104+'[5]Programa IV'!L104+'[5]Programa V'!L104</f>
        <v>14917.08</v>
      </c>
      <c r="N104" s="99">
        <f>+'[5]Programa I'!M104+'[5]Programa II'!M104+'[5]Programa III'!M104+'[5]Programa IV'!M104+'[5]Programa V'!M104</f>
        <v>44178.07</v>
      </c>
      <c r="O104" s="99">
        <f t="shared" si="76"/>
        <v>59095.15</v>
      </c>
      <c r="P104" s="99">
        <f>+F104-O104</f>
        <v>140904.85</v>
      </c>
      <c r="Q104" s="48"/>
    </row>
    <row r="105" spans="1:68" s="51" customFormat="1" x14ac:dyDescent="0.2">
      <c r="A105" s="78"/>
      <c r="B105" s="83">
        <v>2.02</v>
      </c>
      <c r="C105" s="103" t="s">
        <v>276</v>
      </c>
      <c r="D105" s="81">
        <f>+D106</f>
        <v>13045100</v>
      </c>
      <c r="E105" s="81">
        <f>+E106</f>
        <v>0</v>
      </c>
      <c r="F105" s="133">
        <f t="shared" ref="F105:P105" si="77">+F106</f>
        <v>13045100</v>
      </c>
      <c r="G105" s="133">
        <f t="shared" si="77"/>
        <v>138060.13</v>
      </c>
      <c r="H105" s="133">
        <f t="shared" si="77"/>
        <v>3097472.72</v>
      </c>
      <c r="I105" s="81">
        <f t="shared" si="77"/>
        <v>5765504.9199999999</v>
      </c>
      <c r="J105" s="81">
        <f t="shared" si="77"/>
        <v>4182122.3599999994</v>
      </c>
      <c r="K105" s="82">
        <f t="shared" si="50"/>
        <v>0.32058952096955939</v>
      </c>
      <c r="L105" s="77"/>
      <c r="M105" s="81">
        <f t="shared" si="77"/>
        <v>189457.34</v>
      </c>
      <c r="N105" s="81">
        <f t="shared" si="77"/>
        <v>2908015.38</v>
      </c>
      <c r="O105" s="81">
        <f t="shared" si="77"/>
        <v>3097472.7199999997</v>
      </c>
      <c r="P105" s="81">
        <f t="shared" si="77"/>
        <v>9947627.2800000012</v>
      </c>
      <c r="Q105" s="48"/>
    </row>
    <row r="106" spans="1:68" hidden="1" x14ac:dyDescent="0.2">
      <c r="B106" s="83" t="s">
        <v>277</v>
      </c>
      <c r="C106" s="102" t="s">
        <v>278</v>
      </c>
      <c r="D106" s="85">
        <f>+'[5]Presupuesto 2020'!U106</f>
        <v>13045100</v>
      </c>
      <c r="E106" s="85">
        <f>+'[5]Programa I'!D106+'[5]Programa II'!D106+'[5]Programa III'!D106+'[5]Programa IV'!D106+'[5]Programa V'!D106</f>
        <v>0</v>
      </c>
      <c r="F106" s="99">
        <f>SUM(D106:E106)</f>
        <v>13045100</v>
      </c>
      <c r="G106" s="99">
        <f>+'[5]Programa I'!F106+'[5]Programa II'!F106+'[5]Programa III'!F106+'[5]Programa IV'!F106+'[5]Programa V'!F106</f>
        <v>138060.13</v>
      </c>
      <c r="H106" s="99">
        <f>+'[5]Total Programa'!U105</f>
        <v>3097472.72</v>
      </c>
      <c r="I106" s="99">
        <f>+'[5]Programa I'!H106+'[5]Programa II'!H106+'[5]Programa III'!H106+'[5]Programa IV'!H106+'[5]Programa V'!H106</f>
        <v>5765504.9199999999</v>
      </c>
      <c r="J106" s="99">
        <f>+F106-H106-I106</f>
        <v>4182122.3599999994</v>
      </c>
      <c r="K106" s="100">
        <f t="shared" si="50"/>
        <v>0.32058952096955939</v>
      </c>
      <c r="L106" s="77"/>
      <c r="M106" s="99">
        <f>+'[5]Programa I'!L106+'[5]Programa II'!L106+'[5]Programa III'!L106+'[5]Programa IV'!L106+'[5]Programa V'!L106</f>
        <v>189457.34</v>
      </c>
      <c r="N106" s="99">
        <f>+'[5]Programa I'!M106+'[5]Programa II'!M106+'[5]Programa III'!M106+'[5]Programa IV'!M106+'[5]Programa V'!M106</f>
        <v>2908015.38</v>
      </c>
      <c r="O106" s="99">
        <f>SUM(M106:N106)</f>
        <v>3097472.7199999997</v>
      </c>
      <c r="P106" s="99">
        <f>+F106-O106</f>
        <v>9947627.2800000012</v>
      </c>
      <c r="Q106" s="48"/>
    </row>
    <row r="107" spans="1:68" s="51" customFormat="1" x14ac:dyDescent="0.2">
      <c r="A107" s="78"/>
      <c r="B107" s="83">
        <v>2.0299999999999998</v>
      </c>
      <c r="C107" s="103" t="s">
        <v>279</v>
      </c>
      <c r="D107" s="81">
        <f>SUM(D108:D114)</f>
        <v>22102688</v>
      </c>
      <c r="E107" s="81">
        <f>SUM(E108:E114)</f>
        <v>10336880</v>
      </c>
      <c r="F107" s="133">
        <f t="shared" ref="F107:J107" si="78">SUM(F108:F114)</f>
        <v>32439568</v>
      </c>
      <c r="G107" s="133">
        <f t="shared" si="78"/>
        <v>491017.41000000003</v>
      </c>
      <c r="H107" s="133">
        <f t="shared" si="78"/>
        <v>11428697.520000001</v>
      </c>
      <c r="I107" s="81">
        <f t="shared" si="78"/>
        <v>651892.72</v>
      </c>
      <c r="J107" s="81">
        <f t="shared" si="78"/>
        <v>20358977.759999998</v>
      </c>
      <c r="K107" s="82">
        <f t="shared" si="50"/>
        <v>0.62759706787710612</v>
      </c>
      <c r="L107" s="77"/>
      <c r="M107" s="81">
        <f t="shared" ref="M107:P107" si="79">SUM(M108:M114)</f>
        <v>8464552.0600000005</v>
      </c>
      <c r="N107" s="81">
        <f t="shared" si="79"/>
        <v>2964145.46</v>
      </c>
      <c r="O107" s="81">
        <f t="shared" si="79"/>
        <v>11428697.520000001</v>
      </c>
      <c r="P107" s="81">
        <f t="shared" si="79"/>
        <v>21010870.48</v>
      </c>
      <c r="Q107" s="48"/>
    </row>
    <row r="108" spans="1:68" hidden="1" x14ac:dyDescent="0.2">
      <c r="B108" s="83" t="s">
        <v>280</v>
      </c>
      <c r="C108" s="91" t="s">
        <v>281</v>
      </c>
      <c r="D108" s="85">
        <f>+'[5]Presupuesto 2020'!U108</f>
        <v>1000000</v>
      </c>
      <c r="E108" s="85">
        <f>+'[5]Programa I'!D108+'[5]Programa II'!D108+'[5]Programa III'!D108+'[5]Programa IV'!D108+'[5]Programa V'!D108</f>
        <v>0</v>
      </c>
      <c r="F108" s="99">
        <f t="shared" ref="F108:F114" si="80">SUM(D108:E108)</f>
        <v>1000000</v>
      </c>
      <c r="G108" s="99">
        <f>+'[5]Programa I'!F108+'[5]Programa II'!F108+'[5]Programa III'!F108+'[5]Programa IV'!F108+'[5]Programa V'!F108</f>
        <v>48551.28</v>
      </c>
      <c r="H108" s="99">
        <f>+'[5]Total Programa'!U107</f>
        <v>567929.5</v>
      </c>
      <c r="I108" s="99">
        <f>+'[5]Programa I'!H108+'[5]Programa II'!H108+'[5]Programa III'!H108+'[5]Programa IV'!H108+'[5]Programa V'!H108</f>
        <v>0</v>
      </c>
      <c r="J108" s="99">
        <f t="shared" ref="J108:J114" si="81">+F108-H108-I108</f>
        <v>432070.5</v>
      </c>
      <c r="K108" s="100">
        <f t="shared" si="50"/>
        <v>0.43207050000000002</v>
      </c>
      <c r="L108" s="77"/>
      <c r="M108" s="99">
        <f>+'[5]Programa I'!L108+'[5]Programa II'!L108+'[5]Programa III'!L108+'[5]Programa IV'!L108+'[5]Programa V'!L108</f>
        <v>57690.8</v>
      </c>
      <c r="N108" s="99">
        <f>+'[5]Programa I'!M108+'[5]Programa II'!M108+'[5]Programa III'!M108+'[5]Programa IV'!M108+'[5]Programa V'!M108</f>
        <v>510238.7</v>
      </c>
      <c r="O108" s="99">
        <f t="shared" ref="O108:O114" si="82">SUM(M108:N108)</f>
        <v>567929.5</v>
      </c>
      <c r="P108" s="99">
        <f t="shared" ref="P108:P114" si="83">+F108-O108</f>
        <v>432070.5</v>
      </c>
      <c r="Q108" s="48"/>
    </row>
    <row r="109" spans="1:68" hidden="1" x14ac:dyDescent="0.2">
      <c r="B109" s="83" t="s">
        <v>282</v>
      </c>
      <c r="C109" s="91" t="s">
        <v>283</v>
      </c>
      <c r="D109" s="85">
        <f>+'[5]Presupuesto 2020'!U109</f>
        <v>1500000</v>
      </c>
      <c r="E109" s="85">
        <f>+'[5]Programa I'!D109+'[5]Programa II'!D109+'[5]Programa III'!D109+'[5]Programa IV'!D109+'[5]Programa V'!D109</f>
        <v>0</v>
      </c>
      <c r="F109" s="99">
        <f t="shared" si="80"/>
        <v>1500000</v>
      </c>
      <c r="G109" s="99">
        <f>+'[5]Programa I'!F109+'[5]Programa II'!F109+'[5]Programa III'!F109+'[5]Programa IV'!F109+'[5]Programa V'!F109</f>
        <v>0</v>
      </c>
      <c r="H109" s="99">
        <f>+'[5]Total Programa'!U108</f>
        <v>22770.54</v>
      </c>
      <c r="I109" s="99">
        <f>+'[5]Programa I'!H109+'[5]Programa II'!H109+'[5]Programa III'!H109+'[5]Programa IV'!H109+'[5]Programa V'!H109</f>
        <v>0</v>
      </c>
      <c r="J109" s="99">
        <f t="shared" si="81"/>
        <v>1477229.46</v>
      </c>
      <c r="K109" s="100">
        <f t="shared" si="50"/>
        <v>0.98481964</v>
      </c>
      <c r="L109" s="77"/>
      <c r="M109" s="99">
        <f>+'[5]Programa I'!L109+'[5]Programa II'!L109+'[5]Programa III'!L109+'[5]Programa IV'!L109+'[5]Programa V'!L109</f>
        <v>0</v>
      </c>
      <c r="N109" s="99">
        <f>+'[5]Programa I'!M109+'[5]Programa II'!M109+'[5]Programa III'!M109+'[5]Programa IV'!M109+'[5]Programa V'!M109</f>
        <v>22770.54</v>
      </c>
      <c r="O109" s="99">
        <f t="shared" si="82"/>
        <v>22770.54</v>
      </c>
      <c r="P109" s="99">
        <f t="shared" si="83"/>
        <v>1477229.46</v>
      </c>
      <c r="Q109" s="48"/>
    </row>
    <row r="110" spans="1:68" hidden="1" x14ac:dyDescent="0.2">
      <c r="B110" s="83" t="s">
        <v>284</v>
      </c>
      <c r="C110" s="91" t="s">
        <v>285</v>
      </c>
      <c r="D110" s="85">
        <f>+'[5]Presupuesto 2020'!U110</f>
        <v>1000000</v>
      </c>
      <c r="E110" s="85">
        <f>+'[5]Programa I'!D110+'[5]Programa II'!D110+'[5]Programa III'!D110+'[5]Programa IV'!D110+'[5]Programa V'!D110</f>
        <v>0</v>
      </c>
      <c r="F110" s="99">
        <f t="shared" si="80"/>
        <v>1000000</v>
      </c>
      <c r="G110" s="99">
        <f>+'[5]Programa I'!F110+'[5]Programa II'!F110+'[5]Programa III'!F110+'[5]Programa IV'!F110+'[5]Programa V'!F110</f>
        <v>0</v>
      </c>
      <c r="H110" s="99">
        <f>+'[5]Total Programa'!U109</f>
        <v>26580</v>
      </c>
      <c r="I110" s="99">
        <f>+'[5]Programa I'!H110+'[5]Programa II'!H110+'[5]Programa III'!H110+'[5]Programa IV'!H110+'[5]Programa V'!H110</f>
        <v>0</v>
      </c>
      <c r="J110" s="99">
        <f t="shared" si="81"/>
        <v>973420</v>
      </c>
      <c r="K110" s="100">
        <f t="shared" si="50"/>
        <v>0.97341999999999995</v>
      </c>
      <c r="L110" s="77"/>
      <c r="M110" s="99">
        <f>+'[5]Programa I'!L110+'[5]Programa II'!L110+'[5]Programa III'!L110+'[5]Programa IV'!L110+'[5]Programa V'!L110</f>
        <v>0</v>
      </c>
      <c r="N110" s="99">
        <f>+'[5]Programa I'!M110+'[5]Programa II'!M110+'[5]Programa III'!M110+'[5]Programa IV'!M110+'[5]Programa V'!M110</f>
        <v>26580</v>
      </c>
      <c r="O110" s="99">
        <f t="shared" si="82"/>
        <v>26580</v>
      </c>
      <c r="P110" s="99">
        <f t="shared" si="83"/>
        <v>973420</v>
      </c>
      <c r="Q110" s="48"/>
    </row>
    <row r="111" spans="1:68" hidden="1" x14ac:dyDescent="0.2">
      <c r="B111" s="83" t="s">
        <v>286</v>
      </c>
      <c r="C111" s="91" t="s">
        <v>287</v>
      </c>
      <c r="D111" s="85">
        <f>+'[5]Presupuesto 2020'!U111</f>
        <v>15102688</v>
      </c>
      <c r="E111" s="85">
        <f>+'[5]Programa I'!D111+'[5]Programa II'!D111+'[5]Programa III'!D111+'[5]Programa IV'!D111+'[5]Programa V'!D111</f>
        <v>10336880</v>
      </c>
      <c r="F111" s="99">
        <f t="shared" si="80"/>
        <v>25439568</v>
      </c>
      <c r="G111" s="99">
        <f>+'[5]Programa I'!F111+'[5]Programa II'!F111+'[5]Programa III'!F111+'[5]Programa IV'!F111+'[5]Programa V'!F111</f>
        <v>209193.36</v>
      </c>
      <c r="H111" s="99">
        <f>+'[5]Total Programa'!U110</f>
        <v>9348650.0700000003</v>
      </c>
      <c r="I111" s="99">
        <f>+'[5]Programa I'!H111+'[5]Programa II'!H111+'[5]Programa III'!H111+'[5]Programa IV'!H111+'[5]Programa V'!H111</f>
        <v>651892.72</v>
      </c>
      <c r="J111" s="99">
        <f t="shared" si="81"/>
        <v>15439025.209999999</v>
      </c>
      <c r="K111" s="100">
        <f t="shared" si="50"/>
        <v>0.60689022745983734</v>
      </c>
      <c r="L111" s="77"/>
      <c r="M111" s="99">
        <f>+'[5]Programa I'!L111+'[5]Programa II'!L111+'[5]Programa III'!L111+'[5]Programa IV'!L111+'[5]Programa V'!L111</f>
        <v>8146072.3000000007</v>
      </c>
      <c r="N111" s="99">
        <f>+'[5]Programa I'!M111+'[5]Programa II'!M111+'[5]Programa III'!M111+'[5]Programa IV'!M111+'[5]Programa V'!M111</f>
        <v>1202577.77</v>
      </c>
      <c r="O111" s="99">
        <f t="shared" si="82"/>
        <v>9348650.0700000003</v>
      </c>
      <c r="P111" s="99">
        <f t="shared" si="83"/>
        <v>16090917.93</v>
      </c>
      <c r="Q111" s="48"/>
    </row>
    <row r="112" spans="1:68" hidden="1" x14ac:dyDescent="0.2">
      <c r="B112" s="83" t="s">
        <v>288</v>
      </c>
      <c r="C112" s="91" t="s">
        <v>289</v>
      </c>
      <c r="D112" s="85">
        <f>+'[5]Presupuesto 2020'!U112</f>
        <v>1000000</v>
      </c>
      <c r="E112" s="85">
        <f>+'[5]Programa I'!D112+'[5]Programa II'!D112+'[5]Programa III'!D112+'[5]Programa IV'!D112+'[5]Programa V'!D112</f>
        <v>0</v>
      </c>
      <c r="F112" s="99">
        <f t="shared" si="80"/>
        <v>1000000</v>
      </c>
      <c r="G112" s="99">
        <f>+'[5]Programa I'!F112+'[5]Programa II'!F112+'[5]Programa III'!F112+'[5]Programa IV'!F112+'[5]Programa V'!F112</f>
        <v>0</v>
      </c>
      <c r="H112" s="99">
        <f>+'[5]Total Programa'!U111</f>
        <v>152090.46</v>
      </c>
      <c r="I112" s="99">
        <f>+'[5]Programa I'!H112+'[5]Programa II'!H112+'[5]Programa III'!H112+'[5]Programa IV'!H112+'[5]Programa V'!H112</f>
        <v>0</v>
      </c>
      <c r="J112" s="99">
        <f t="shared" si="81"/>
        <v>847909.54</v>
      </c>
      <c r="K112" s="100">
        <f t="shared" si="50"/>
        <v>0.84790954000000007</v>
      </c>
      <c r="L112" s="77"/>
      <c r="M112" s="99">
        <f>+'[5]Programa I'!L112+'[5]Programa II'!L112+'[5]Programa III'!L112+'[5]Programa IV'!L112+'[5]Programa V'!L112</f>
        <v>0</v>
      </c>
      <c r="N112" s="99">
        <f>+'[5]Programa I'!M112+'[5]Programa II'!M112+'[5]Programa III'!M112+'[5]Programa IV'!M112+'[5]Programa V'!M112</f>
        <v>152090.46</v>
      </c>
      <c r="O112" s="99">
        <f t="shared" si="82"/>
        <v>152090.46</v>
      </c>
      <c r="P112" s="99">
        <f t="shared" si="83"/>
        <v>847909.54</v>
      </c>
      <c r="Q112" s="48"/>
    </row>
    <row r="113" spans="1:17" hidden="1" x14ac:dyDescent="0.2">
      <c r="B113" s="83" t="s">
        <v>290</v>
      </c>
      <c r="C113" s="91" t="s">
        <v>291</v>
      </c>
      <c r="D113" s="85">
        <f>+'[5]Presupuesto 2020'!U113</f>
        <v>500000</v>
      </c>
      <c r="E113" s="85">
        <f>+'[5]Programa I'!D113+'[5]Programa II'!D113+'[5]Programa III'!D113+'[5]Programa IV'!D113+'[5]Programa V'!D113</f>
        <v>0</v>
      </c>
      <c r="F113" s="99">
        <f t="shared" si="80"/>
        <v>500000</v>
      </c>
      <c r="G113" s="99">
        <f>+'[5]Programa I'!F113+'[5]Programa II'!F113+'[5]Programa III'!F113+'[5]Programa IV'!F113+'[5]Programa V'!F113</f>
        <v>72782.73</v>
      </c>
      <c r="H113" s="99">
        <f>+'[5]Total Programa'!U112</f>
        <v>340501.97</v>
      </c>
      <c r="I113" s="99">
        <f>+'[5]Programa I'!H113+'[5]Programa II'!H113+'[5]Programa III'!H113+'[5]Programa IV'!H113+'[5]Programa V'!H113</f>
        <v>0</v>
      </c>
      <c r="J113" s="99">
        <f t="shared" si="81"/>
        <v>159498.03000000003</v>
      </c>
      <c r="K113" s="100">
        <f t="shared" si="50"/>
        <v>0.31899606000000008</v>
      </c>
      <c r="L113" s="77"/>
      <c r="M113" s="99">
        <f>+'[5]Programa I'!L113+'[5]Programa II'!L113+'[5]Programa III'!L113+'[5]Programa IV'!L113+'[5]Programa V'!L113</f>
        <v>97463.92</v>
      </c>
      <c r="N113" s="99">
        <f>+'[5]Programa I'!M113+'[5]Programa II'!M113+'[5]Programa III'!M113+'[5]Programa IV'!M113+'[5]Programa V'!M113</f>
        <v>243038.05</v>
      </c>
      <c r="O113" s="99">
        <f t="shared" si="82"/>
        <v>340501.97</v>
      </c>
      <c r="P113" s="99">
        <f t="shared" si="83"/>
        <v>159498.03000000003</v>
      </c>
      <c r="Q113" s="48"/>
    </row>
    <row r="114" spans="1:17" hidden="1" x14ac:dyDescent="0.2">
      <c r="B114" s="83" t="s">
        <v>292</v>
      </c>
      <c r="C114" s="91" t="s">
        <v>293</v>
      </c>
      <c r="D114" s="85">
        <f>+'[5]Presupuesto 2020'!U114</f>
        <v>2000000</v>
      </c>
      <c r="E114" s="85">
        <f>+'[5]Programa I'!D114+'[5]Programa II'!D114+'[5]Programa III'!D114+'[5]Programa IV'!D114+'[5]Programa V'!D114</f>
        <v>0</v>
      </c>
      <c r="F114" s="99">
        <f t="shared" si="80"/>
        <v>2000000</v>
      </c>
      <c r="G114" s="99">
        <f>+'[5]Programa I'!F114+'[5]Programa II'!F114+'[5]Programa III'!F114+'[5]Programa IV'!F114+'[5]Programa V'!F114</f>
        <v>160490.04</v>
      </c>
      <c r="H114" s="99">
        <f>+'[5]Total Programa'!U113</f>
        <v>970174.9800000001</v>
      </c>
      <c r="I114" s="99">
        <f>+'[5]Programa I'!H114+'[5]Programa II'!H114+'[5]Programa III'!H114+'[5]Programa IV'!H114+'[5]Programa V'!H114</f>
        <v>0</v>
      </c>
      <c r="J114" s="99">
        <f t="shared" si="81"/>
        <v>1029825.0199999999</v>
      </c>
      <c r="K114" s="100">
        <f t="shared" si="50"/>
        <v>0.51491250999999993</v>
      </c>
      <c r="L114" s="77"/>
      <c r="M114" s="99">
        <f>+'[5]Programa I'!L114+'[5]Programa II'!L114+'[5]Programa III'!L114+'[5]Programa IV'!L114+'[5]Programa V'!L114</f>
        <v>163325.04</v>
      </c>
      <c r="N114" s="99">
        <f>+'[5]Programa I'!M114+'[5]Programa II'!M114+'[5]Programa III'!M114+'[5]Programa IV'!M114+'[5]Programa V'!M114</f>
        <v>806849.94</v>
      </c>
      <c r="O114" s="99">
        <f t="shared" si="82"/>
        <v>970174.98</v>
      </c>
      <c r="P114" s="99">
        <f t="shared" si="83"/>
        <v>1029825.02</v>
      </c>
      <c r="Q114" s="48"/>
    </row>
    <row r="115" spans="1:17" s="51" customFormat="1" x14ac:dyDescent="0.2">
      <c r="A115" s="78"/>
      <c r="B115" s="83">
        <v>2.04</v>
      </c>
      <c r="C115" s="103" t="s">
        <v>294</v>
      </c>
      <c r="D115" s="81">
        <f>SUM(D116:D117)</f>
        <v>18723926</v>
      </c>
      <c r="E115" s="81">
        <f>SUM(E116:E117)</f>
        <v>0</v>
      </c>
      <c r="F115" s="133">
        <f t="shared" ref="F115:J115" si="84">SUM(F116:F117)</f>
        <v>18723926</v>
      </c>
      <c r="G115" s="133">
        <f t="shared" si="84"/>
        <v>231910.63</v>
      </c>
      <c r="H115" s="133">
        <f t="shared" si="84"/>
        <v>3193322.17</v>
      </c>
      <c r="I115" s="81">
        <f t="shared" si="84"/>
        <v>2123760.46</v>
      </c>
      <c r="J115" s="81">
        <f t="shared" si="84"/>
        <v>13406843.370000001</v>
      </c>
      <c r="K115" s="82">
        <f t="shared" si="50"/>
        <v>0.71602736359885211</v>
      </c>
      <c r="L115" s="77"/>
      <c r="M115" s="81">
        <f t="shared" ref="M115:P115" si="85">SUM(M116:M117)</f>
        <v>881425.02</v>
      </c>
      <c r="N115" s="81">
        <f t="shared" si="85"/>
        <v>2311897.15</v>
      </c>
      <c r="O115" s="81">
        <f t="shared" si="85"/>
        <v>3193322.17</v>
      </c>
      <c r="P115" s="81">
        <f t="shared" si="85"/>
        <v>15530603.83</v>
      </c>
      <c r="Q115" s="48"/>
    </row>
    <row r="116" spans="1:17" hidden="1" x14ac:dyDescent="0.2">
      <c r="B116" s="83" t="s">
        <v>295</v>
      </c>
      <c r="C116" s="91" t="s">
        <v>296</v>
      </c>
      <c r="D116" s="85">
        <f>+'[5]Presupuesto 2020'!U116</f>
        <v>1508928</v>
      </c>
      <c r="E116" s="85">
        <f>+'[5]Programa I'!D116+'[5]Programa II'!D116+'[5]Programa III'!D116+'[5]Programa IV'!D116+'[5]Programa V'!D116</f>
        <v>0</v>
      </c>
      <c r="F116" s="99">
        <f>SUM(D116:E116)</f>
        <v>1508928</v>
      </c>
      <c r="G116" s="99">
        <f>+'[5]Programa I'!F116+'[5]Programa II'!F116+'[5]Programa III'!F116+'[5]Programa IV'!F116+'[5]Programa V'!F116</f>
        <v>95463.13</v>
      </c>
      <c r="H116" s="99">
        <f>+'[5]Total Programa'!U115</f>
        <v>425354.11</v>
      </c>
      <c r="I116" s="99">
        <f>+'[5]Programa I'!H116+'[5]Programa II'!H116+'[5]Programa III'!H116+'[5]Programa IV'!H116+'[5]Programa V'!H116</f>
        <v>0</v>
      </c>
      <c r="J116" s="99">
        <f>+F116-H116-I116</f>
        <v>1083573.8900000001</v>
      </c>
      <c r="K116" s="100">
        <f t="shared" si="50"/>
        <v>0.7181084120647242</v>
      </c>
      <c r="L116" s="77"/>
      <c r="M116" s="99">
        <f>+'[5]Programa I'!L116+'[5]Programa II'!L116+'[5]Programa III'!L116+'[5]Programa IV'!L116+'[5]Programa V'!L116</f>
        <v>136713.13</v>
      </c>
      <c r="N116" s="99">
        <f>+'[5]Programa I'!M116+'[5]Programa II'!M116+'[5]Programa III'!M116+'[5]Programa IV'!M116+'[5]Programa V'!M116</f>
        <v>288640.98</v>
      </c>
      <c r="O116" s="99">
        <f t="shared" ref="O116:O117" si="86">SUM(M116:N116)</f>
        <v>425354.11</v>
      </c>
      <c r="P116" s="99">
        <f>+F116-O116</f>
        <v>1083573.8900000001</v>
      </c>
      <c r="Q116" s="48"/>
    </row>
    <row r="117" spans="1:17" hidden="1" x14ac:dyDescent="0.2">
      <c r="B117" s="83" t="s">
        <v>297</v>
      </c>
      <c r="C117" s="91" t="s">
        <v>298</v>
      </c>
      <c r="D117" s="85">
        <f>+'[5]Presupuesto 2020'!U117</f>
        <v>17214998</v>
      </c>
      <c r="E117" s="85">
        <f>+'[5]Programa I'!D117+'[5]Programa II'!D117+'[5]Programa III'!D117+'[5]Programa IV'!D117+'[5]Programa V'!D117</f>
        <v>0</v>
      </c>
      <c r="F117" s="99">
        <f>SUM(D117:E117)</f>
        <v>17214998</v>
      </c>
      <c r="G117" s="99">
        <f>+'[5]Programa I'!F117+'[5]Programa II'!F117+'[5]Programa III'!F117+'[5]Programa IV'!F117+'[5]Programa V'!F117</f>
        <v>136447.5</v>
      </c>
      <c r="H117" s="99">
        <f>+'[5]Total Programa'!U116</f>
        <v>2767968.06</v>
      </c>
      <c r="I117" s="99">
        <f>+'[5]Programa I'!H117+'[5]Programa II'!H117+'[5]Programa III'!H117+'[5]Programa IV'!H117+'[5]Programa V'!H117</f>
        <v>2123760.46</v>
      </c>
      <c r="J117" s="99">
        <f>+F117-H117-I117</f>
        <v>12323269.48</v>
      </c>
      <c r="K117" s="100">
        <f t="shared" si="50"/>
        <v>0.71584495566017492</v>
      </c>
      <c r="L117" s="77"/>
      <c r="M117" s="99">
        <f>+'[5]Programa I'!L117+'[5]Programa II'!L117+'[5]Programa III'!L117+'[5]Programa IV'!L117+'[5]Programa V'!L117</f>
        <v>744711.89</v>
      </c>
      <c r="N117" s="99">
        <f>+'[5]Programa I'!M117+'[5]Programa II'!M117+'[5]Programa III'!M117+'[5]Programa IV'!M117+'[5]Programa V'!M117</f>
        <v>2023256.17</v>
      </c>
      <c r="O117" s="99">
        <f t="shared" si="86"/>
        <v>2767968.06</v>
      </c>
      <c r="P117" s="99">
        <f>+F117-O117</f>
        <v>14447029.939999999</v>
      </c>
      <c r="Q117" s="48"/>
    </row>
    <row r="118" spans="1:17" s="51" customFormat="1" x14ac:dyDescent="0.2">
      <c r="A118" s="78"/>
      <c r="B118" s="83">
        <v>2.99</v>
      </c>
      <c r="C118" s="103" t="s">
        <v>299</v>
      </c>
      <c r="D118" s="81">
        <f>SUM(D119:D126)</f>
        <v>44289702.514299996</v>
      </c>
      <c r="E118" s="81">
        <f>SUM(E119:E126)</f>
        <v>4132857.4</v>
      </c>
      <c r="F118" s="133">
        <f t="shared" ref="F118:J118" si="87">SUM(F119:F126)</f>
        <v>48422559.914299995</v>
      </c>
      <c r="G118" s="133">
        <f t="shared" si="87"/>
        <v>1362642.1099999999</v>
      </c>
      <c r="H118" s="133">
        <f t="shared" si="87"/>
        <v>13984014.939999999</v>
      </c>
      <c r="I118" s="81">
        <f t="shared" si="87"/>
        <v>168237</v>
      </c>
      <c r="J118" s="81">
        <f t="shared" si="87"/>
        <v>34270307.974299997</v>
      </c>
      <c r="K118" s="82">
        <f t="shared" si="50"/>
        <v>0.70773432951402881</v>
      </c>
      <c r="L118" s="77"/>
      <c r="M118" s="81">
        <f t="shared" ref="M118:P118" si="88">SUM(M119:M126)</f>
        <v>2519421.4299999997</v>
      </c>
      <c r="N118" s="81">
        <f t="shared" si="88"/>
        <v>11464593.51</v>
      </c>
      <c r="O118" s="81">
        <f t="shared" si="88"/>
        <v>13984014.939999998</v>
      </c>
      <c r="P118" s="81">
        <f t="shared" si="88"/>
        <v>34438544.974299997</v>
      </c>
      <c r="Q118" s="48"/>
    </row>
    <row r="119" spans="1:17" hidden="1" x14ac:dyDescent="0.2">
      <c r="B119" s="83" t="s">
        <v>300</v>
      </c>
      <c r="C119" s="91" t="s">
        <v>301</v>
      </c>
      <c r="D119" s="85">
        <f>+'[5]Presupuesto 2020'!U119</f>
        <v>9084160.9671999998</v>
      </c>
      <c r="E119" s="85">
        <f>+'[5]Programa I'!D119+'[5]Programa II'!D119+'[5]Programa III'!D119+'[5]Programa IV'!D119+'[5]Programa V'!D119</f>
        <v>49821.2</v>
      </c>
      <c r="F119" s="99">
        <f t="shared" ref="F119:F126" si="89">SUM(D119:E119)</f>
        <v>9133982.1671999991</v>
      </c>
      <c r="G119" s="99">
        <f>+'[5]Programa I'!F119+'[5]Programa II'!F119+'[5]Programa III'!F119+'[5]Programa IV'!F119+'[5]Programa V'!F119</f>
        <v>162826.78999999998</v>
      </c>
      <c r="H119" s="99">
        <f>+'[5]Total Programa'!U118</f>
        <v>1101070.03</v>
      </c>
      <c r="I119" s="99">
        <f>+'[5]Programa I'!H119+'[5]Programa II'!H119+'[5]Programa III'!H119+'[5]Programa IV'!H119+'[5]Programa V'!H119</f>
        <v>0</v>
      </c>
      <c r="J119" s="99">
        <f t="shared" ref="J119:J126" si="90">+F119-H119-I119</f>
        <v>8032912.1371999988</v>
      </c>
      <c r="K119" s="100">
        <f t="shared" si="50"/>
        <v>0.87945345087776428</v>
      </c>
      <c r="L119" s="77"/>
      <c r="M119" s="99">
        <f>+'[5]Programa I'!L119+'[5]Programa II'!L119+'[5]Programa III'!L119+'[5]Programa IV'!L119+'[5]Programa V'!L119</f>
        <v>250598.46999999997</v>
      </c>
      <c r="N119" s="99">
        <f>+'[5]Programa I'!M119+'[5]Programa II'!M119+'[5]Programa III'!M119+'[5]Programa IV'!M119+'[5]Programa V'!M119</f>
        <v>850471.55999999994</v>
      </c>
      <c r="O119" s="99">
        <f t="shared" ref="O119:O126" si="91">SUM(M119:N119)</f>
        <v>1101070.0299999998</v>
      </c>
      <c r="P119" s="99">
        <f t="shared" ref="P119:P126" si="92">+F119-O119</f>
        <v>8032912.1371999998</v>
      </c>
      <c r="Q119" s="48"/>
    </row>
    <row r="120" spans="1:17" hidden="1" x14ac:dyDescent="0.2">
      <c r="B120" s="83" t="s">
        <v>302</v>
      </c>
      <c r="C120" s="91" t="s">
        <v>303</v>
      </c>
      <c r="D120" s="85">
        <f>+'[5]Presupuesto 2020'!U120</f>
        <v>350000</v>
      </c>
      <c r="E120" s="85">
        <f>+'[5]Programa I'!D120+'[5]Programa II'!D120+'[5]Programa III'!D120+'[5]Programa IV'!D120+'[5]Programa V'!D120</f>
        <v>0</v>
      </c>
      <c r="F120" s="99">
        <f t="shared" si="89"/>
        <v>350000</v>
      </c>
      <c r="G120" s="99">
        <f>+'[5]Programa I'!F120+'[5]Programa II'!F120+'[5]Programa III'!F120+'[5]Programa IV'!F120+'[5]Programa V'!F120</f>
        <v>0</v>
      </c>
      <c r="H120" s="99">
        <f>+'[5]Total Programa'!U119</f>
        <v>217295</v>
      </c>
      <c r="I120" s="99">
        <f>+'[5]Programa I'!H120+'[5]Programa II'!H120+'[5]Programa III'!H120+'[5]Programa IV'!H120+'[5]Programa V'!H120</f>
        <v>0</v>
      </c>
      <c r="J120" s="99">
        <f t="shared" si="90"/>
        <v>132705</v>
      </c>
      <c r="K120" s="100">
        <f t="shared" si="50"/>
        <v>0.37915714285714286</v>
      </c>
      <c r="L120" s="77"/>
      <c r="M120" s="99">
        <f>+'[5]Programa I'!L120+'[5]Programa II'!L120+'[5]Programa III'!L120+'[5]Programa IV'!L120+'[5]Programa V'!L120</f>
        <v>0</v>
      </c>
      <c r="N120" s="99">
        <f>+'[5]Programa I'!M120+'[5]Programa II'!M120+'[5]Programa III'!M120+'[5]Programa IV'!M120+'[5]Programa V'!M120</f>
        <v>217295</v>
      </c>
      <c r="O120" s="99">
        <f t="shared" si="91"/>
        <v>217295</v>
      </c>
      <c r="P120" s="99">
        <f t="shared" si="92"/>
        <v>132705</v>
      </c>
      <c r="Q120" s="48"/>
    </row>
    <row r="121" spans="1:17" hidden="1" x14ac:dyDescent="0.2">
      <c r="B121" s="83" t="s">
        <v>304</v>
      </c>
      <c r="C121" s="91" t="s">
        <v>305</v>
      </c>
      <c r="D121" s="85">
        <f>+'[5]Presupuesto 2020'!U121</f>
        <v>20957256.247099999</v>
      </c>
      <c r="E121" s="85">
        <f>+'[5]Programa I'!D121+'[5]Programa II'!D121+'[5]Programa III'!D121+'[5]Programa IV'!D121+'[5]Programa V'!D121</f>
        <v>83036.2</v>
      </c>
      <c r="F121" s="99">
        <f t="shared" si="89"/>
        <v>21040292.447099999</v>
      </c>
      <c r="G121" s="99">
        <f>+'[5]Programa I'!F121+'[5]Programa II'!F121+'[5]Programa III'!F121+'[5]Programa IV'!F121+'[5]Programa V'!F121</f>
        <v>744643.44</v>
      </c>
      <c r="H121" s="99">
        <f>+'[5]Total Programa'!U120</f>
        <v>8931461.4900000002</v>
      </c>
      <c r="I121" s="99">
        <f>+'[5]Programa I'!H121+'[5]Programa II'!H121+'[5]Programa III'!H121+'[5]Programa IV'!H121+'[5]Programa V'!H121</f>
        <v>0</v>
      </c>
      <c r="J121" s="99">
        <f t="shared" si="90"/>
        <v>12108830.957099998</v>
      </c>
      <c r="K121" s="100">
        <f t="shared" si="50"/>
        <v>0.57550678002904698</v>
      </c>
      <c r="L121" s="77"/>
      <c r="M121" s="99">
        <f>+'[5]Programa I'!L121+'[5]Programa II'!L121+'[5]Programa III'!L121+'[5]Programa IV'!L121+'[5]Programa V'!L121</f>
        <v>1517838.7699999998</v>
      </c>
      <c r="N121" s="99">
        <f>+'[5]Programa I'!M121+'[5]Programa II'!M121+'[5]Programa III'!M121+'[5]Programa IV'!M121+'[5]Programa V'!M121</f>
        <v>7413622.7200000007</v>
      </c>
      <c r="O121" s="99">
        <f t="shared" si="91"/>
        <v>8931461.4900000002</v>
      </c>
      <c r="P121" s="99">
        <f t="shared" si="92"/>
        <v>12108830.957099998</v>
      </c>
      <c r="Q121" s="48"/>
    </row>
    <row r="122" spans="1:17" hidden="1" x14ac:dyDescent="0.2">
      <c r="B122" s="83" t="s">
        <v>306</v>
      </c>
      <c r="C122" s="91" t="s">
        <v>307</v>
      </c>
      <c r="D122" s="85">
        <f>+'[5]Presupuesto 2020'!U122</f>
        <v>1549070</v>
      </c>
      <c r="E122" s="85">
        <f>+'[5]Programa I'!D122+'[5]Programa II'!D122+'[5]Programa III'!D122+'[5]Programa IV'!D122+'[5]Programa V'!D122</f>
        <v>0</v>
      </c>
      <c r="F122" s="99">
        <f t="shared" si="89"/>
        <v>1549070</v>
      </c>
      <c r="G122" s="99">
        <f>+'[5]Programa I'!F122+'[5]Programa II'!F122+'[5]Programa III'!F122+'[5]Programa IV'!F122+'[5]Programa V'!F122</f>
        <v>0</v>
      </c>
      <c r="H122" s="99">
        <f>+'[5]Total Programa'!U121</f>
        <v>98323.01999999999</v>
      </c>
      <c r="I122" s="99">
        <f>+'[5]Programa I'!H122+'[5]Programa II'!H122+'[5]Programa III'!H122+'[5]Programa IV'!H122+'[5]Programa V'!H122</f>
        <v>0</v>
      </c>
      <c r="J122" s="99">
        <f t="shared" si="90"/>
        <v>1450746.98</v>
      </c>
      <c r="K122" s="100">
        <f t="shared" si="50"/>
        <v>0.93652771017449177</v>
      </c>
      <c r="L122" s="77"/>
      <c r="M122" s="99">
        <f>+'[5]Programa I'!L122+'[5]Programa II'!L122+'[5]Programa III'!L122+'[5]Programa IV'!L122+'[5]Programa V'!L122</f>
        <v>26769.96</v>
      </c>
      <c r="N122" s="99">
        <f>+'[5]Programa I'!M122+'[5]Programa II'!M122+'[5]Programa III'!M122+'[5]Programa IV'!M122+'[5]Programa V'!M122</f>
        <v>71553.06</v>
      </c>
      <c r="O122" s="99">
        <f t="shared" si="91"/>
        <v>98323.01999999999</v>
      </c>
      <c r="P122" s="99">
        <f t="shared" si="92"/>
        <v>1450746.98</v>
      </c>
      <c r="Q122" s="48"/>
    </row>
    <row r="123" spans="1:17" hidden="1" x14ac:dyDescent="0.2">
      <c r="B123" s="83" t="s">
        <v>308</v>
      </c>
      <c r="C123" s="91" t="s">
        <v>309</v>
      </c>
      <c r="D123" s="85">
        <f>+'[5]Presupuesto 2020'!U123</f>
        <v>7276025.2999999998</v>
      </c>
      <c r="E123" s="85">
        <f>+'[5]Programa I'!D123+'[5]Programa II'!D123+'[5]Programa III'!D123+'[5]Programa IV'!D123+'[5]Programa V'!D123</f>
        <v>0</v>
      </c>
      <c r="F123" s="99">
        <f t="shared" si="89"/>
        <v>7276025.2999999998</v>
      </c>
      <c r="G123" s="99">
        <f>+'[5]Programa I'!F123+'[5]Programa II'!F123+'[5]Programa III'!F123+'[5]Programa IV'!F123+'[5]Programa V'!F123</f>
        <v>455171.88</v>
      </c>
      <c r="H123" s="99">
        <f>+'[5]Total Programa'!U122</f>
        <v>2943942.0300000003</v>
      </c>
      <c r="I123" s="99">
        <f>+'[5]Programa I'!H123+'[5]Programa II'!H123+'[5]Programa III'!H123+'[5]Programa IV'!H123+'[5]Programa V'!H123</f>
        <v>0</v>
      </c>
      <c r="J123" s="99">
        <f t="shared" si="90"/>
        <v>4332083.2699999996</v>
      </c>
      <c r="K123" s="100">
        <f t="shared" si="50"/>
        <v>0.59539145225347134</v>
      </c>
      <c r="L123" s="77"/>
      <c r="M123" s="99">
        <f>+'[5]Programa I'!L123+'[5]Programa II'!L123+'[5]Programa III'!L123+'[5]Programa IV'!L123+'[5]Programa V'!L123</f>
        <v>714314.2300000001</v>
      </c>
      <c r="N123" s="99">
        <f>+'[5]Programa I'!M123+'[5]Programa II'!M123+'[5]Programa III'!M123+'[5]Programa IV'!M123+'[5]Programa V'!M123</f>
        <v>2229627.7999999998</v>
      </c>
      <c r="O123" s="99">
        <f t="shared" si="91"/>
        <v>2943942.03</v>
      </c>
      <c r="P123" s="99">
        <f t="shared" si="92"/>
        <v>4332083.2699999996</v>
      </c>
      <c r="Q123" s="48"/>
    </row>
    <row r="124" spans="1:17" hidden="1" x14ac:dyDescent="0.2">
      <c r="B124" s="83" t="s">
        <v>310</v>
      </c>
      <c r="C124" s="91" t="s">
        <v>311</v>
      </c>
      <c r="D124" s="85">
        <f>+'[5]Presupuesto 2020'!U124</f>
        <v>570400</v>
      </c>
      <c r="E124" s="85">
        <f>+'[5]Programa I'!D124+'[5]Programa II'!D124+'[5]Programa III'!D124+'[5]Programa IV'!D124+'[5]Programa V'!D124</f>
        <v>0</v>
      </c>
      <c r="F124" s="99">
        <f t="shared" si="89"/>
        <v>570400</v>
      </c>
      <c r="G124" s="99">
        <f>+'[5]Programa I'!F124+'[5]Programa II'!F124+'[5]Programa III'!F124+'[5]Programa IV'!F124+'[5]Programa V'!F124</f>
        <v>0</v>
      </c>
      <c r="H124" s="99">
        <f>+'[5]Total Programa'!U123</f>
        <v>299162.25000000006</v>
      </c>
      <c r="I124" s="99">
        <f>+'[5]Programa I'!H124+'[5]Programa II'!H124+'[5]Programa III'!H124+'[5]Programa IV'!H124+'[5]Programa V'!H124</f>
        <v>0</v>
      </c>
      <c r="J124" s="99">
        <f t="shared" si="90"/>
        <v>271237.74999999994</v>
      </c>
      <c r="K124" s="100">
        <f t="shared" si="50"/>
        <v>0.4755220021037867</v>
      </c>
      <c r="L124" s="77"/>
      <c r="M124" s="99">
        <f>+'[5]Programa I'!L124+'[5]Programa II'!L124+'[5]Programa III'!L124+'[5]Programa IV'!L124+'[5]Programa V'!L124</f>
        <v>9900</v>
      </c>
      <c r="N124" s="99">
        <f>+'[5]Programa I'!M124+'[5]Programa II'!M124+'[5]Programa III'!M124+'[5]Programa IV'!M124+'[5]Programa V'!M124</f>
        <v>289262.25</v>
      </c>
      <c r="O124" s="99">
        <f t="shared" si="91"/>
        <v>299162.25</v>
      </c>
      <c r="P124" s="99">
        <f t="shared" si="92"/>
        <v>271237.75</v>
      </c>
      <c r="Q124" s="48"/>
    </row>
    <row r="125" spans="1:17" hidden="1" x14ac:dyDescent="0.2">
      <c r="B125" s="83" t="s">
        <v>312</v>
      </c>
      <c r="C125" s="91" t="s">
        <v>313</v>
      </c>
      <c r="D125" s="85">
        <f>+'[5]Presupuesto 2020'!U125</f>
        <v>333530</v>
      </c>
      <c r="E125" s="85">
        <f>+'[5]Programa I'!D125+'[5]Programa II'!D125+'[5]Programa III'!D125+'[5]Programa IV'!D125+'[5]Programa V'!D125</f>
        <v>0</v>
      </c>
      <c r="F125" s="99">
        <f t="shared" si="89"/>
        <v>333530</v>
      </c>
      <c r="G125" s="99">
        <f>+'[5]Programa I'!F125+'[5]Programa II'!F125+'[5]Programa III'!F125+'[5]Programa IV'!F125+'[5]Programa V'!F125</f>
        <v>0</v>
      </c>
      <c r="H125" s="99">
        <f>+'[5]Total Programa'!U124</f>
        <v>105351.17</v>
      </c>
      <c r="I125" s="99">
        <f>+'[5]Programa I'!H125+'[5]Programa II'!H125+'[5]Programa III'!H125+'[5]Programa IV'!H125+'[5]Programa V'!H125</f>
        <v>0</v>
      </c>
      <c r="J125" s="99">
        <f t="shared" si="90"/>
        <v>228178.83000000002</v>
      </c>
      <c r="K125" s="100">
        <f t="shared" si="50"/>
        <v>0.68413285161754567</v>
      </c>
      <c r="L125" s="77"/>
      <c r="M125" s="99">
        <f>+'[5]Programa I'!L125+'[5]Programa II'!L125+'[5]Programa III'!L125+'[5]Programa IV'!L125+'[5]Programa V'!L125</f>
        <v>0</v>
      </c>
      <c r="N125" s="99">
        <f>+'[5]Programa I'!M125+'[5]Programa II'!M125+'[5]Programa III'!M125+'[5]Programa IV'!M125+'[5]Programa V'!M125</f>
        <v>105351.17</v>
      </c>
      <c r="O125" s="99">
        <f t="shared" si="91"/>
        <v>105351.17</v>
      </c>
      <c r="P125" s="99">
        <f t="shared" si="92"/>
        <v>228178.83000000002</v>
      </c>
      <c r="Q125" s="48"/>
    </row>
    <row r="126" spans="1:17" hidden="1" x14ac:dyDescent="0.2">
      <c r="B126" s="83" t="s">
        <v>314</v>
      </c>
      <c r="C126" s="91" t="s">
        <v>315</v>
      </c>
      <c r="D126" s="85">
        <f>+'[5]Presupuesto 2020'!U126</f>
        <v>4169260</v>
      </c>
      <c r="E126" s="85">
        <f>+'[5]Programa I'!D126+'[5]Programa II'!D126+'[5]Programa III'!D126+'[5]Programa IV'!D126+'[5]Programa V'!D126</f>
        <v>4000000</v>
      </c>
      <c r="F126" s="99">
        <f t="shared" si="89"/>
        <v>8169260</v>
      </c>
      <c r="G126" s="99">
        <f>+'[5]Programa I'!F126+'[5]Programa II'!F126+'[5]Programa III'!F126+'[5]Programa IV'!F126+'[5]Programa V'!F126</f>
        <v>0</v>
      </c>
      <c r="H126" s="99">
        <f>+'[5]Total Programa'!U125</f>
        <v>287409.95</v>
      </c>
      <c r="I126" s="99">
        <f>+'[5]Programa I'!H126+'[5]Programa II'!H126+'[5]Programa III'!H126+'[5]Programa IV'!H126+'[5]Programa V'!H126</f>
        <v>168237</v>
      </c>
      <c r="J126" s="99">
        <f t="shared" si="90"/>
        <v>7713613.0499999998</v>
      </c>
      <c r="K126" s="100">
        <f t="shared" si="50"/>
        <v>0.94422420757816494</v>
      </c>
      <c r="L126" s="77"/>
      <c r="M126" s="99">
        <f>+'[5]Programa I'!L126+'[5]Programa II'!L126+'[5]Programa III'!L126+'[5]Programa IV'!L126+'[5]Programa V'!L126</f>
        <v>0</v>
      </c>
      <c r="N126" s="99">
        <f>+'[5]Programa I'!M126+'[5]Programa II'!M126+'[5]Programa III'!M126+'[5]Programa IV'!M126+'[5]Programa V'!M126</f>
        <v>287409.94999999995</v>
      </c>
      <c r="O126" s="99">
        <f t="shared" si="91"/>
        <v>287409.94999999995</v>
      </c>
      <c r="P126" s="99">
        <f t="shared" si="92"/>
        <v>7881850.0499999998</v>
      </c>
      <c r="Q126" s="48"/>
    </row>
    <row r="127" spans="1:17" s="51" customFormat="1" x14ac:dyDescent="0.2">
      <c r="A127" s="78"/>
      <c r="B127" s="71">
        <v>3</v>
      </c>
      <c r="C127" s="72" t="s">
        <v>316</v>
      </c>
      <c r="D127" s="73">
        <f t="shared" ref="D127:J127" si="93">+D128+D131+D139+D142</f>
        <v>5117751041.6700001</v>
      </c>
      <c r="E127" s="73">
        <f t="shared" si="93"/>
        <v>0</v>
      </c>
      <c r="F127" s="127">
        <f t="shared" si="93"/>
        <v>5117751041.6700001</v>
      </c>
      <c r="G127" s="127">
        <f t="shared" si="93"/>
        <v>193548000</v>
      </c>
      <c r="H127" s="127">
        <f t="shared" si="93"/>
        <v>3516961609.3000002</v>
      </c>
      <c r="I127" s="74">
        <f t="shared" si="93"/>
        <v>15.95</v>
      </c>
      <c r="J127" s="74">
        <f t="shared" si="93"/>
        <v>1600789416.4199998</v>
      </c>
      <c r="K127" s="98">
        <f t="shared" si="50"/>
        <v>0.31279157649248174</v>
      </c>
      <c r="L127" s="77"/>
      <c r="M127" s="74">
        <f t="shared" ref="M127:P127" si="94">+M128+M131+M139+M142</f>
        <v>198252250</v>
      </c>
      <c r="N127" s="74">
        <f t="shared" si="94"/>
        <v>3318709359.3000002</v>
      </c>
      <c r="O127" s="74">
        <f t="shared" si="94"/>
        <v>3516961609.3000002</v>
      </c>
      <c r="P127" s="74">
        <f t="shared" si="94"/>
        <v>1600789432.3699999</v>
      </c>
      <c r="Q127" s="48"/>
    </row>
    <row r="128" spans="1:17" s="51" customFormat="1" x14ac:dyDescent="0.2">
      <c r="A128" s="78"/>
      <c r="B128" s="83">
        <v>3.01</v>
      </c>
      <c r="C128" s="103" t="s">
        <v>317</v>
      </c>
      <c r="D128" s="80">
        <f t="shared" ref="D128:F128" si="95">SUM(D129:D130)</f>
        <v>5117751041.6700001</v>
      </c>
      <c r="E128" s="80">
        <f t="shared" si="95"/>
        <v>0</v>
      </c>
      <c r="F128" s="133">
        <f t="shared" si="95"/>
        <v>5117751041.6700001</v>
      </c>
      <c r="G128" s="133">
        <f t="shared" ref="G128:J128" si="96">SUM(G129:G130)</f>
        <v>193548000</v>
      </c>
      <c r="H128" s="133">
        <f t="shared" si="96"/>
        <v>3516961609.3000002</v>
      </c>
      <c r="I128" s="81">
        <f t="shared" si="96"/>
        <v>15.95</v>
      </c>
      <c r="J128" s="81">
        <f t="shared" si="96"/>
        <v>1600789416.4199998</v>
      </c>
      <c r="K128" s="82">
        <f t="shared" si="50"/>
        <v>0.31279157649248174</v>
      </c>
      <c r="L128" s="77"/>
      <c r="M128" s="81">
        <f t="shared" ref="M128:P128" si="97">SUM(M129:M130)</f>
        <v>198252250</v>
      </c>
      <c r="N128" s="81">
        <f t="shared" si="97"/>
        <v>3318709359.3000002</v>
      </c>
      <c r="O128" s="81">
        <f t="shared" si="97"/>
        <v>3516961609.3000002</v>
      </c>
      <c r="P128" s="81">
        <f t="shared" si="97"/>
        <v>1600789432.3699999</v>
      </c>
      <c r="Q128" s="48"/>
    </row>
    <row r="129" spans="2:17" hidden="1" x14ac:dyDescent="0.2">
      <c r="B129" s="83" t="s">
        <v>318</v>
      </c>
      <c r="C129" s="91" t="s">
        <v>319</v>
      </c>
      <c r="D129" s="85">
        <f>+'[5]Presupuesto 2020'!U129</f>
        <v>2062957986.1199999</v>
      </c>
      <c r="E129" s="85">
        <f>+'[5]Programa I'!D129+'[5]Programa II'!D129+'[5]Programa III'!D129+'[5]Programa IV'!D129+'[5]Programa V'!D129</f>
        <v>0</v>
      </c>
      <c r="F129" s="99">
        <f>SUM(D129:E129)</f>
        <v>2062957986.1199999</v>
      </c>
      <c r="G129" s="99">
        <f>+'[5]Programa I'!F129+'[5]Programa II'!F129+'[5]Programa III'!F129+'[5]Programa IV'!F129+'[5]Programa V'!F129</f>
        <v>0</v>
      </c>
      <c r="H129" s="99">
        <f>+'[5]Total Programa'!U128</f>
        <v>947428803.75</v>
      </c>
      <c r="I129" s="99">
        <f>+'[5]Programa I'!H129+'[5]Programa II'!H129+'[5]Programa III'!H129+'[5]Programa IV'!H129+'[5]Programa V'!H129</f>
        <v>15.95</v>
      </c>
      <c r="J129" s="99">
        <f>+F129-H129-I129</f>
        <v>1115529166.4199998</v>
      </c>
      <c r="K129" s="100">
        <f t="shared" si="50"/>
        <v>0.54074255216320766</v>
      </c>
      <c r="L129" s="77"/>
      <c r="M129" s="99">
        <f>+'[5]Programa I'!L129+'[5]Programa II'!L129+'[5]Programa III'!L129+'[5]Programa IV'!L129+'[5]Programa V'!L129</f>
        <v>4704250</v>
      </c>
      <c r="N129" s="99">
        <f>+'[5]Programa I'!M129+'[5]Programa II'!M129+'[5]Programa III'!M129+'[5]Programa IV'!M129+'[5]Programa V'!M129</f>
        <v>942724553.75</v>
      </c>
      <c r="O129" s="99">
        <f t="shared" ref="O129:O130" si="98">SUM(M129:N129)</f>
        <v>947428803.75</v>
      </c>
      <c r="P129" s="99">
        <f>+F129-O129</f>
        <v>1115529182.3699999</v>
      </c>
      <c r="Q129" s="48"/>
    </row>
    <row r="130" spans="2:17" hidden="1" x14ac:dyDescent="0.2">
      <c r="B130" s="83" t="s">
        <v>320</v>
      </c>
      <c r="C130" s="91" t="s">
        <v>321</v>
      </c>
      <c r="D130" s="85">
        <f>+'[5]Presupuesto 2020'!U130</f>
        <v>3054793055.5500002</v>
      </c>
      <c r="E130" s="85">
        <f>+'[5]Programa I'!D130+'[5]Programa II'!D130+'[5]Programa III'!D130+'[5]Programa IV'!D130+'[5]Programa V'!D130</f>
        <v>0</v>
      </c>
      <c r="F130" s="99">
        <f>SUM(D130:E130)</f>
        <v>3054793055.5500002</v>
      </c>
      <c r="G130" s="99">
        <f>+'[5]Programa I'!F130+'[5]Programa II'!F130+'[5]Programa III'!F130+'[5]Programa IV'!F130+'[5]Programa V'!F130</f>
        <v>193548000</v>
      </c>
      <c r="H130" s="99">
        <f>+'[5]Total Programa'!U129</f>
        <v>2569532805.5500002</v>
      </c>
      <c r="I130" s="99">
        <f>+'[5]Programa I'!H130+'[5]Programa II'!H130+'[5]Programa III'!H130+'[5]Programa IV'!H130+'[5]Programa V'!H130</f>
        <v>0</v>
      </c>
      <c r="J130" s="99">
        <f>+F130-H130-I130</f>
        <v>485260250</v>
      </c>
      <c r="K130" s="100">
        <f t="shared" si="50"/>
        <v>0.15885208627090824</v>
      </c>
      <c r="L130" s="77"/>
      <c r="M130" s="99">
        <f>+'[5]Programa I'!L130+'[5]Programa II'!L130+'[5]Programa III'!L130+'[5]Programa IV'!L130+'[5]Programa V'!L130</f>
        <v>193548000</v>
      </c>
      <c r="N130" s="99">
        <f>+'[5]Programa I'!M130+'[5]Programa II'!M130+'[5]Programa III'!M130+'[5]Programa IV'!M130+'[5]Programa V'!M130</f>
        <v>2375984805.5500002</v>
      </c>
      <c r="O130" s="99">
        <f t="shared" si="98"/>
        <v>2569532805.5500002</v>
      </c>
      <c r="P130" s="99">
        <f>+F130-O130</f>
        <v>485260250</v>
      </c>
      <c r="Q130" s="48"/>
    </row>
    <row r="131" spans="2:17" s="51" customFormat="1" hidden="1" x14ac:dyDescent="0.2">
      <c r="B131" s="79">
        <v>3.02</v>
      </c>
      <c r="C131" s="90" t="s">
        <v>322</v>
      </c>
      <c r="D131" s="80">
        <f t="shared" ref="D131:F131" si="99">SUM(D132:D138)</f>
        <v>0</v>
      </c>
      <c r="E131" s="80">
        <f t="shared" si="99"/>
        <v>0</v>
      </c>
      <c r="F131" s="81">
        <f t="shared" si="99"/>
        <v>0</v>
      </c>
      <c r="G131" s="81">
        <f t="shared" ref="G131:J131" si="100">SUM(G132:G138)</f>
        <v>0</v>
      </c>
      <c r="H131" s="81">
        <f t="shared" si="100"/>
        <v>0</v>
      </c>
      <c r="I131" s="81">
        <f t="shared" si="100"/>
        <v>0</v>
      </c>
      <c r="J131" s="81">
        <f t="shared" si="100"/>
        <v>0</v>
      </c>
      <c r="K131" s="82">
        <f t="shared" si="50"/>
        <v>0</v>
      </c>
      <c r="L131" s="97"/>
      <c r="M131" s="81">
        <f t="shared" ref="M131:P131" si="101">SUM(M132:M138)</f>
        <v>0</v>
      </c>
      <c r="N131" s="81">
        <f t="shared" si="101"/>
        <v>0</v>
      </c>
      <c r="O131" s="81">
        <f t="shared" si="101"/>
        <v>0</v>
      </c>
      <c r="P131" s="81">
        <f t="shared" si="101"/>
        <v>0</v>
      </c>
      <c r="Q131" s="48"/>
    </row>
    <row r="132" spans="2:17" hidden="1" x14ac:dyDescent="0.2">
      <c r="B132" s="83" t="s">
        <v>323</v>
      </c>
      <c r="C132" s="91" t="s">
        <v>324</v>
      </c>
      <c r="D132" s="85">
        <f>+'[5]Presupuesto 2020'!U132</f>
        <v>0</v>
      </c>
      <c r="E132" s="85">
        <f>+'[5]Programa I'!D132+'[5]Programa II'!D132+'[5]Programa III'!D132+'[5]Programa IV'!D132+'[5]Programa V'!D132</f>
        <v>0</v>
      </c>
      <c r="F132" s="99">
        <f t="shared" ref="F132:F138" si="102">SUM(D132:E132)</f>
        <v>0</v>
      </c>
      <c r="G132" s="99">
        <f>+'[5]Programa I'!F132+'[5]Programa II'!F132+'[5]Programa III'!F132+'[5]Programa IV'!F132+'[5]Programa V'!F132</f>
        <v>0</v>
      </c>
      <c r="H132" s="99">
        <f>+'[5]Total Programa'!U131</f>
        <v>0</v>
      </c>
      <c r="I132" s="99">
        <v>0</v>
      </c>
      <c r="J132" s="99">
        <f t="shared" ref="J132:J138" si="103">+F132-H132</f>
        <v>0</v>
      </c>
      <c r="K132" s="100">
        <f t="shared" si="50"/>
        <v>0</v>
      </c>
      <c r="L132" s="101"/>
      <c r="M132" s="99">
        <f>+'[5]Programa I'!L132+'[5]Programa II'!L132+'[5]Programa III'!L132+'[5]Programa IV'!L132+'[5]Programa V'!L132</f>
        <v>0</v>
      </c>
      <c r="N132" s="99">
        <f>+'[5]Programa I'!M132+'[5]Programa II'!M132+'[5]Programa III'!M132+'[5]Programa IV'!M132+'[5]Programa V'!M132</f>
        <v>0</v>
      </c>
      <c r="O132" s="99">
        <f t="shared" ref="O132:O138" si="104">SUM(M132:N132)</f>
        <v>0</v>
      </c>
      <c r="P132" s="99">
        <f t="shared" ref="P132:P138" si="105">+F132-O132</f>
        <v>0</v>
      </c>
      <c r="Q132" s="48"/>
    </row>
    <row r="133" spans="2:17" hidden="1" x14ac:dyDescent="0.2">
      <c r="B133" s="83" t="s">
        <v>325</v>
      </c>
      <c r="C133" s="91" t="s">
        <v>326</v>
      </c>
      <c r="D133" s="85">
        <f>+'[5]Presupuesto 2020'!U133</f>
        <v>0</v>
      </c>
      <c r="E133" s="85">
        <f>+'[5]Programa I'!D133+'[5]Programa II'!D133+'[5]Programa III'!D133+'[5]Programa IV'!D133+'[5]Programa V'!D133</f>
        <v>0</v>
      </c>
      <c r="F133" s="99">
        <f t="shared" si="102"/>
        <v>0</v>
      </c>
      <c r="G133" s="99">
        <f>+'[5]Programa I'!F133+'[5]Programa II'!F133+'[5]Programa III'!F133+'[5]Programa IV'!F133+'[5]Programa V'!F133</f>
        <v>0</v>
      </c>
      <c r="H133" s="99">
        <f>+'[5]Total Programa'!U132</f>
        <v>0</v>
      </c>
      <c r="I133" s="99">
        <v>0</v>
      </c>
      <c r="J133" s="99">
        <f t="shared" si="103"/>
        <v>0</v>
      </c>
      <c r="K133" s="100">
        <f t="shared" si="50"/>
        <v>0</v>
      </c>
      <c r="L133" s="101"/>
      <c r="M133" s="99">
        <f>+'[5]Programa I'!L133+'[5]Programa II'!L133+'[5]Programa III'!L133+'[5]Programa IV'!L133+'[5]Programa V'!L133</f>
        <v>0</v>
      </c>
      <c r="N133" s="99">
        <f>+'[5]Programa I'!M133+'[5]Programa II'!M133+'[5]Programa III'!M133+'[5]Programa IV'!M133+'[5]Programa V'!M133</f>
        <v>0</v>
      </c>
      <c r="O133" s="99">
        <f t="shared" si="104"/>
        <v>0</v>
      </c>
      <c r="P133" s="99">
        <f t="shared" si="105"/>
        <v>0</v>
      </c>
      <c r="Q133" s="48"/>
    </row>
    <row r="134" spans="2:17" hidden="1" x14ac:dyDescent="0.2">
      <c r="B134" s="83" t="s">
        <v>327</v>
      </c>
      <c r="C134" s="91" t="s">
        <v>328</v>
      </c>
      <c r="D134" s="85">
        <f>+'[5]Presupuesto 2020'!U134</f>
        <v>0</v>
      </c>
      <c r="E134" s="85">
        <f>+'[5]Programa I'!D134+'[5]Programa II'!D134+'[5]Programa III'!D134+'[5]Programa IV'!D134+'[5]Programa V'!D134</f>
        <v>0</v>
      </c>
      <c r="F134" s="99">
        <f t="shared" si="102"/>
        <v>0</v>
      </c>
      <c r="G134" s="99">
        <f>+'[5]Programa I'!F134+'[5]Programa II'!F134+'[5]Programa III'!F134+'[5]Programa IV'!F134+'[5]Programa V'!F134</f>
        <v>0</v>
      </c>
      <c r="H134" s="99">
        <f>+'[5]Total Programa'!U133</f>
        <v>0</v>
      </c>
      <c r="I134" s="99">
        <v>0</v>
      </c>
      <c r="J134" s="99">
        <f t="shared" si="103"/>
        <v>0</v>
      </c>
      <c r="K134" s="100">
        <f t="shared" si="50"/>
        <v>0</v>
      </c>
      <c r="L134" s="101"/>
      <c r="M134" s="99">
        <f>+'[5]Programa I'!L134+'[5]Programa II'!L134+'[5]Programa III'!L134+'[5]Programa IV'!L134+'[5]Programa V'!L134</f>
        <v>0</v>
      </c>
      <c r="N134" s="99">
        <f>+'[5]Programa I'!M134+'[5]Programa II'!M134+'[5]Programa III'!M134+'[5]Programa IV'!M134+'[5]Programa V'!M134</f>
        <v>0</v>
      </c>
      <c r="O134" s="99">
        <f t="shared" si="104"/>
        <v>0</v>
      </c>
      <c r="P134" s="99">
        <f t="shared" si="105"/>
        <v>0</v>
      </c>
      <c r="Q134" s="48"/>
    </row>
    <row r="135" spans="2:17" hidden="1" x14ac:dyDescent="0.2">
      <c r="B135" s="83" t="s">
        <v>329</v>
      </c>
      <c r="C135" s="91" t="s">
        <v>330</v>
      </c>
      <c r="D135" s="85">
        <f>+'[5]Presupuesto 2020'!U135</f>
        <v>0</v>
      </c>
      <c r="E135" s="85">
        <f>+'[5]Programa I'!D135+'[5]Programa II'!D135+'[5]Programa III'!D135+'[5]Programa IV'!D135+'[5]Programa V'!D135</f>
        <v>0</v>
      </c>
      <c r="F135" s="99">
        <f t="shared" si="102"/>
        <v>0</v>
      </c>
      <c r="G135" s="99">
        <f>+'[5]Programa I'!F135+'[5]Programa II'!F135+'[5]Programa III'!F135+'[5]Programa IV'!F135+'[5]Programa V'!F135</f>
        <v>0</v>
      </c>
      <c r="H135" s="99">
        <f>+'[5]Total Programa'!U134</f>
        <v>0</v>
      </c>
      <c r="I135" s="99">
        <v>0</v>
      </c>
      <c r="J135" s="99">
        <f t="shared" si="103"/>
        <v>0</v>
      </c>
      <c r="K135" s="100">
        <f t="shared" ref="K135:K198" si="106">IF(F135=0,0,+J135/F135)</f>
        <v>0</v>
      </c>
      <c r="L135" s="101"/>
      <c r="M135" s="99">
        <f>+'[5]Programa I'!L135+'[5]Programa II'!L135+'[5]Programa III'!L135+'[5]Programa IV'!L135+'[5]Programa V'!L135</f>
        <v>0</v>
      </c>
      <c r="N135" s="99">
        <f>+'[5]Programa I'!M135+'[5]Programa II'!M135+'[5]Programa III'!M135+'[5]Programa IV'!M135+'[5]Programa V'!M135</f>
        <v>0</v>
      </c>
      <c r="O135" s="99">
        <f t="shared" si="104"/>
        <v>0</v>
      </c>
      <c r="P135" s="99">
        <f t="shared" si="105"/>
        <v>0</v>
      </c>
      <c r="Q135" s="48"/>
    </row>
    <row r="136" spans="2:17" hidden="1" x14ac:dyDescent="0.2">
      <c r="B136" s="83" t="s">
        <v>331</v>
      </c>
      <c r="C136" s="91" t="s">
        <v>332</v>
      </c>
      <c r="D136" s="85">
        <f>+'[5]Presupuesto 2020'!U136</f>
        <v>0</v>
      </c>
      <c r="E136" s="85">
        <f>+'[5]Programa I'!D136+'[5]Programa II'!D136+'[5]Programa III'!D136+'[5]Programa IV'!D136+'[5]Programa V'!D136</f>
        <v>0</v>
      </c>
      <c r="F136" s="99">
        <f t="shared" si="102"/>
        <v>0</v>
      </c>
      <c r="G136" s="99">
        <f>+'[5]Programa I'!F136+'[5]Programa II'!F136+'[5]Programa III'!F136+'[5]Programa IV'!F136+'[5]Programa V'!F136</f>
        <v>0</v>
      </c>
      <c r="H136" s="99">
        <f>+'[5]Total Programa'!U135</f>
        <v>0</v>
      </c>
      <c r="I136" s="99">
        <v>0</v>
      </c>
      <c r="J136" s="99">
        <f t="shared" si="103"/>
        <v>0</v>
      </c>
      <c r="K136" s="100">
        <f t="shared" si="106"/>
        <v>0</v>
      </c>
      <c r="L136" s="101"/>
      <c r="M136" s="99">
        <f>+'[5]Programa I'!L136+'[5]Programa II'!L136+'[5]Programa III'!L136+'[5]Programa IV'!L136+'[5]Programa V'!L136</f>
        <v>0</v>
      </c>
      <c r="N136" s="99">
        <f>+'[5]Programa I'!M136+'[5]Programa II'!M136+'[5]Programa III'!M136+'[5]Programa IV'!M136+'[5]Programa V'!M136</f>
        <v>0</v>
      </c>
      <c r="O136" s="99">
        <f t="shared" si="104"/>
        <v>0</v>
      </c>
      <c r="P136" s="99">
        <f t="shared" si="105"/>
        <v>0</v>
      </c>
      <c r="Q136" s="48"/>
    </row>
    <row r="137" spans="2:17" hidden="1" x14ac:dyDescent="0.2">
      <c r="B137" s="83" t="s">
        <v>333</v>
      </c>
      <c r="C137" s="91" t="s">
        <v>334</v>
      </c>
      <c r="D137" s="85">
        <f>+'[5]Presupuesto 2020'!U137</f>
        <v>0</v>
      </c>
      <c r="E137" s="85">
        <f>+'[5]Programa I'!D137+'[5]Programa II'!D137+'[5]Programa III'!D137+'[5]Programa IV'!D137+'[5]Programa V'!D137</f>
        <v>0</v>
      </c>
      <c r="F137" s="99">
        <f t="shared" si="102"/>
        <v>0</v>
      </c>
      <c r="G137" s="99">
        <f>+'[5]Programa I'!F137+'[5]Programa II'!F137+'[5]Programa III'!F137+'[5]Programa IV'!F137+'[5]Programa V'!F137</f>
        <v>0</v>
      </c>
      <c r="H137" s="99">
        <f>+'[5]Total Programa'!U136</f>
        <v>0</v>
      </c>
      <c r="I137" s="99">
        <v>0</v>
      </c>
      <c r="J137" s="99">
        <f t="shared" si="103"/>
        <v>0</v>
      </c>
      <c r="K137" s="100">
        <f t="shared" si="106"/>
        <v>0</v>
      </c>
      <c r="L137" s="101"/>
      <c r="M137" s="99">
        <f>+'[5]Programa I'!L137+'[5]Programa II'!L137+'[5]Programa III'!L137+'[5]Programa IV'!L137+'[5]Programa V'!L137</f>
        <v>0</v>
      </c>
      <c r="N137" s="99">
        <f>+'[5]Programa I'!M137+'[5]Programa II'!M137+'[5]Programa III'!M137+'[5]Programa IV'!M137+'[5]Programa V'!M137</f>
        <v>0</v>
      </c>
      <c r="O137" s="99">
        <f t="shared" si="104"/>
        <v>0</v>
      </c>
      <c r="P137" s="99">
        <f t="shared" si="105"/>
        <v>0</v>
      </c>
      <c r="Q137" s="48"/>
    </row>
    <row r="138" spans="2:17" hidden="1" x14ac:dyDescent="0.2">
      <c r="B138" s="83" t="s">
        <v>335</v>
      </c>
      <c r="C138" s="91" t="s">
        <v>336</v>
      </c>
      <c r="D138" s="85">
        <f>+'[5]Presupuesto 2020'!U138</f>
        <v>0</v>
      </c>
      <c r="E138" s="85">
        <f>+'[5]Programa I'!D138+'[5]Programa II'!D138+'[5]Programa III'!D138+'[5]Programa IV'!D138+'[5]Programa V'!D138</f>
        <v>0</v>
      </c>
      <c r="F138" s="99">
        <f t="shared" si="102"/>
        <v>0</v>
      </c>
      <c r="G138" s="99">
        <f>+'[5]Programa I'!F138+'[5]Programa II'!F138+'[5]Programa III'!F138+'[5]Programa IV'!F138+'[5]Programa V'!F138</f>
        <v>0</v>
      </c>
      <c r="H138" s="99">
        <f>+'[5]Total Programa'!U137</f>
        <v>0</v>
      </c>
      <c r="I138" s="99">
        <v>0</v>
      </c>
      <c r="J138" s="99">
        <f t="shared" si="103"/>
        <v>0</v>
      </c>
      <c r="K138" s="100">
        <f t="shared" si="106"/>
        <v>0</v>
      </c>
      <c r="L138" s="101"/>
      <c r="M138" s="99">
        <f>+'[5]Programa I'!L138+'[5]Programa II'!L138+'[5]Programa III'!L138+'[5]Programa IV'!L138+'[5]Programa V'!L138</f>
        <v>0</v>
      </c>
      <c r="N138" s="99">
        <f>+'[5]Programa I'!M138+'[5]Programa II'!M138+'[5]Programa III'!M138+'[5]Programa IV'!M138+'[5]Programa V'!M138</f>
        <v>0</v>
      </c>
      <c r="O138" s="99">
        <f t="shared" si="104"/>
        <v>0</v>
      </c>
      <c r="P138" s="99">
        <f t="shared" si="105"/>
        <v>0</v>
      </c>
      <c r="Q138" s="48"/>
    </row>
    <row r="139" spans="2:17" s="51" customFormat="1" hidden="1" x14ac:dyDescent="0.2">
      <c r="B139" s="79">
        <v>3.03</v>
      </c>
      <c r="C139" s="90" t="s">
        <v>337</v>
      </c>
      <c r="D139" s="81">
        <f t="shared" ref="D139:F139" si="107">SUM(D140:D141)</f>
        <v>0</v>
      </c>
      <c r="E139" s="81">
        <f>SUM(E140:E141)</f>
        <v>0</v>
      </c>
      <c r="F139" s="81">
        <f t="shared" si="107"/>
        <v>0</v>
      </c>
      <c r="G139" s="81">
        <f t="shared" ref="G139:J139" si="108">SUM(G140:G141)</f>
        <v>0</v>
      </c>
      <c r="H139" s="81">
        <f t="shared" si="108"/>
        <v>0</v>
      </c>
      <c r="I139" s="81">
        <f t="shared" si="108"/>
        <v>0</v>
      </c>
      <c r="J139" s="81">
        <f t="shared" si="108"/>
        <v>0</v>
      </c>
      <c r="K139" s="82">
        <f t="shared" si="106"/>
        <v>0</v>
      </c>
      <c r="L139" s="97"/>
      <c r="M139" s="81">
        <f t="shared" ref="M139:P139" si="109">SUM(M140:M141)</f>
        <v>0</v>
      </c>
      <c r="N139" s="81">
        <f t="shared" si="109"/>
        <v>0</v>
      </c>
      <c r="O139" s="81">
        <f t="shared" si="109"/>
        <v>0</v>
      </c>
      <c r="P139" s="81">
        <f t="shared" si="109"/>
        <v>0</v>
      </c>
      <c r="Q139" s="48"/>
    </row>
    <row r="140" spans="2:17" hidden="1" x14ac:dyDescent="0.2">
      <c r="B140" s="83" t="s">
        <v>338</v>
      </c>
      <c r="C140" s="91" t="s">
        <v>339</v>
      </c>
      <c r="D140" s="85">
        <f>+'[5]Presupuesto 2020'!U140</f>
        <v>0</v>
      </c>
      <c r="E140" s="85">
        <f>+'[5]Programa I'!D140+'[5]Programa II'!D140+'[5]Programa III'!D140+'[5]Programa IV'!D140+'[5]Programa V'!D140</f>
        <v>0</v>
      </c>
      <c r="F140" s="99">
        <f>SUM(D140:E140)</f>
        <v>0</v>
      </c>
      <c r="G140" s="99">
        <f>+'[5]Programa I'!F140+'[5]Programa II'!F140+'[5]Programa III'!F140+'[5]Programa IV'!F140+'[5]Programa V'!F140</f>
        <v>0</v>
      </c>
      <c r="H140" s="99">
        <f>+'[5]Total Programa'!U139</f>
        <v>0</v>
      </c>
      <c r="I140" s="99">
        <v>0</v>
      </c>
      <c r="J140" s="99">
        <f>+F140-H140</f>
        <v>0</v>
      </c>
      <c r="K140" s="100">
        <f t="shared" si="106"/>
        <v>0</v>
      </c>
      <c r="L140" s="101"/>
      <c r="M140" s="99">
        <f>+'[5]Programa I'!L140+'[5]Programa II'!L140+'[5]Programa III'!L140+'[5]Programa IV'!L140+'[5]Programa V'!L140</f>
        <v>0</v>
      </c>
      <c r="N140" s="99">
        <f>+'[5]Programa I'!M140+'[5]Programa II'!M140+'[5]Programa III'!M140+'[5]Programa IV'!M140+'[5]Programa V'!M140</f>
        <v>0</v>
      </c>
      <c r="O140" s="99">
        <f t="shared" ref="O140:O141" si="110">SUM(M140:N140)</f>
        <v>0</v>
      </c>
      <c r="P140" s="99">
        <f>+F140-O140</f>
        <v>0</v>
      </c>
      <c r="Q140" s="48"/>
    </row>
    <row r="141" spans="2:17" hidden="1" x14ac:dyDescent="0.2">
      <c r="B141" s="83" t="s">
        <v>340</v>
      </c>
      <c r="C141" s="91" t="s">
        <v>341</v>
      </c>
      <c r="D141" s="85">
        <f>+'[5]Presupuesto 2020'!U141</f>
        <v>0</v>
      </c>
      <c r="E141" s="85">
        <f>+'[5]Programa I'!D141+'[5]Programa II'!D141+'[5]Programa III'!D141+'[5]Programa IV'!D141+'[5]Programa V'!D141</f>
        <v>0</v>
      </c>
      <c r="F141" s="99">
        <f>SUM(D141:E141)</f>
        <v>0</v>
      </c>
      <c r="G141" s="99">
        <f>+'[5]Programa I'!F141+'[5]Programa II'!F141+'[5]Programa III'!F141+'[5]Programa IV'!F141+'[5]Programa V'!F141</f>
        <v>0</v>
      </c>
      <c r="H141" s="99">
        <f>+'[5]Total Programa'!U140</f>
        <v>0</v>
      </c>
      <c r="I141" s="99">
        <v>0</v>
      </c>
      <c r="J141" s="99">
        <f>+F141-H141</f>
        <v>0</v>
      </c>
      <c r="K141" s="100">
        <f t="shared" si="106"/>
        <v>0</v>
      </c>
      <c r="L141" s="101"/>
      <c r="M141" s="99">
        <f>+'[5]Programa I'!L141+'[5]Programa II'!L141+'[5]Programa III'!L141+'[5]Programa IV'!L141+'[5]Programa V'!L141</f>
        <v>0</v>
      </c>
      <c r="N141" s="99">
        <f>+'[5]Programa I'!M141+'[5]Programa II'!M141+'[5]Programa III'!M141+'[5]Programa IV'!M141+'[5]Programa V'!M141</f>
        <v>0</v>
      </c>
      <c r="O141" s="99">
        <f t="shared" si="110"/>
        <v>0</v>
      </c>
      <c r="P141" s="99">
        <f>+F141-O141</f>
        <v>0</v>
      </c>
      <c r="Q141" s="48"/>
    </row>
    <row r="142" spans="2:17" s="51" customFormat="1" hidden="1" x14ac:dyDescent="0.2">
      <c r="B142" s="79">
        <v>3.04</v>
      </c>
      <c r="C142" s="90" t="s">
        <v>342</v>
      </c>
      <c r="D142" s="80">
        <f t="shared" ref="D142:F142" si="111">SUM(D143:D148)</f>
        <v>0</v>
      </c>
      <c r="E142" s="80">
        <f t="shared" si="111"/>
        <v>0</v>
      </c>
      <c r="F142" s="81">
        <f t="shared" si="111"/>
        <v>0</v>
      </c>
      <c r="G142" s="81">
        <f t="shared" ref="G142:J142" si="112">SUM(G143:G148)</f>
        <v>0</v>
      </c>
      <c r="H142" s="81">
        <f t="shared" si="112"/>
        <v>0</v>
      </c>
      <c r="I142" s="81">
        <f t="shared" si="112"/>
        <v>0</v>
      </c>
      <c r="J142" s="81">
        <f t="shared" si="112"/>
        <v>0</v>
      </c>
      <c r="K142" s="82">
        <f t="shared" si="106"/>
        <v>0</v>
      </c>
      <c r="L142" s="97"/>
      <c r="M142" s="81">
        <f t="shared" ref="M142:P142" si="113">SUM(M143:M148)</f>
        <v>0</v>
      </c>
      <c r="N142" s="81">
        <f t="shared" si="113"/>
        <v>0</v>
      </c>
      <c r="O142" s="81">
        <f t="shared" si="113"/>
        <v>0</v>
      </c>
      <c r="P142" s="81">
        <f t="shared" si="113"/>
        <v>0</v>
      </c>
      <c r="Q142" s="48"/>
    </row>
    <row r="143" spans="2:17" hidden="1" x14ac:dyDescent="0.2">
      <c r="B143" s="83" t="s">
        <v>343</v>
      </c>
      <c r="C143" s="91" t="s">
        <v>344</v>
      </c>
      <c r="D143" s="85">
        <f>+'[5]Presupuesto 2020'!U143</f>
        <v>0</v>
      </c>
      <c r="E143" s="85">
        <f>+'[5]Programa I'!D143+'[5]Programa II'!D143+'[5]Programa III'!D143+'[5]Programa IV'!D143+'[5]Programa V'!D143</f>
        <v>0</v>
      </c>
      <c r="F143" s="99">
        <f t="shared" ref="F143:F148" si="114">SUM(D143:E143)</f>
        <v>0</v>
      </c>
      <c r="G143" s="99">
        <f>+'[5]Programa I'!F143+'[5]Programa II'!F143+'[5]Programa III'!F143+'[5]Programa IV'!F143+'[5]Programa V'!F143</f>
        <v>0</v>
      </c>
      <c r="H143" s="99">
        <f>+'[5]Total Programa'!U142</f>
        <v>0</v>
      </c>
      <c r="I143" s="99">
        <v>0</v>
      </c>
      <c r="J143" s="99">
        <f t="shared" ref="J143:J148" si="115">+F143-H143</f>
        <v>0</v>
      </c>
      <c r="K143" s="100">
        <f t="shared" si="106"/>
        <v>0</v>
      </c>
      <c r="L143" s="101"/>
      <c r="M143" s="99">
        <f>+'[5]Programa I'!L143+'[5]Programa II'!L143+'[5]Programa III'!L143+'[5]Programa IV'!L143+'[5]Programa V'!L143</f>
        <v>0</v>
      </c>
      <c r="N143" s="99">
        <f>+'[5]Programa I'!M143+'[5]Programa II'!M143+'[5]Programa III'!M143+'[5]Programa IV'!M143+'[5]Programa V'!M143</f>
        <v>0</v>
      </c>
      <c r="O143" s="99">
        <f t="shared" ref="O143:O148" si="116">SUM(M143:N143)</f>
        <v>0</v>
      </c>
      <c r="P143" s="99">
        <f t="shared" ref="P143:P148" si="117">+F143-O143</f>
        <v>0</v>
      </c>
      <c r="Q143" s="48"/>
    </row>
    <row r="144" spans="2:17" hidden="1" x14ac:dyDescent="0.2">
      <c r="B144" s="83" t="s">
        <v>345</v>
      </c>
      <c r="C144" s="91" t="s">
        <v>346</v>
      </c>
      <c r="D144" s="85">
        <f>+'[5]Presupuesto 2020'!U144</f>
        <v>0</v>
      </c>
      <c r="E144" s="85">
        <f>+'[5]Programa I'!D144+'[5]Programa II'!D144+'[5]Programa III'!D144+'[5]Programa IV'!D144+'[5]Programa V'!D144</f>
        <v>0</v>
      </c>
      <c r="F144" s="99">
        <f t="shared" si="114"/>
        <v>0</v>
      </c>
      <c r="G144" s="99">
        <f>+'[5]Programa I'!F144+'[5]Programa II'!F144+'[5]Programa III'!F144+'[5]Programa IV'!F144+'[5]Programa V'!F144</f>
        <v>0</v>
      </c>
      <c r="H144" s="99">
        <f>+'[5]Total Programa'!U143</f>
        <v>0</v>
      </c>
      <c r="I144" s="99">
        <v>0</v>
      </c>
      <c r="J144" s="99">
        <f t="shared" si="115"/>
        <v>0</v>
      </c>
      <c r="K144" s="100">
        <f t="shared" si="106"/>
        <v>0</v>
      </c>
      <c r="L144" s="101"/>
      <c r="M144" s="99">
        <f>+'[5]Programa I'!L144+'[5]Programa II'!L144+'[5]Programa III'!L144+'[5]Programa IV'!L144+'[5]Programa V'!L144</f>
        <v>0</v>
      </c>
      <c r="N144" s="99">
        <f>+'[5]Programa I'!M144+'[5]Programa II'!M144+'[5]Programa III'!M144+'[5]Programa IV'!M144+'[5]Programa V'!M144</f>
        <v>0</v>
      </c>
      <c r="O144" s="99">
        <f t="shared" si="116"/>
        <v>0</v>
      </c>
      <c r="P144" s="99">
        <f t="shared" si="117"/>
        <v>0</v>
      </c>
      <c r="Q144" s="48"/>
    </row>
    <row r="145" spans="1:68" hidden="1" x14ac:dyDescent="0.2">
      <c r="B145" s="94" t="s">
        <v>347</v>
      </c>
      <c r="C145" s="95" t="s">
        <v>348</v>
      </c>
      <c r="D145" s="85">
        <f>+'[5]Presupuesto 2020'!U145</f>
        <v>0</v>
      </c>
      <c r="E145" s="85">
        <f>+'[5]Programa I'!D145+'[5]Programa II'!D145+'[5]Programa III'!D145+'[5]Programa IV'!D145+'[5]Programa V'!D145</f>
        <v>0</v>
      </c>
      <c r="F145" s="99">
        <f t="shared" si="114"/>
        <v>0</v>
      </c>
      <c r="G145" s="99">
        <f>+'[5]Programa I'!F145+'[5]Programa II'!F145+'[5]Programa III'!F145+'[5]Programa IV'!F145+'[5]Programa V'!F145</f>
        <v>0</v>
      </c>
      <c r="H145" s="99">
        <f>+'[5]Total Programa'!U144</f>
        <v>0</v>
      </c>
      <c r="I145" s="99">
        <v>0</v>
      </c>
      <c r="J145" s="99">
        <f t="shared" si="115"/>
        <v>0</v>
      </c>
      <c r="K145" s="100">
        <f t="shared" si="106"/>
        <v>0</v>
      </c>
      <c r="L145" s="101"/>
      <c r="M145" s="99">
        <f>+'[5]Programa I'!L145+'[5]Programa II'!L145+'[5]Programa III'!L145+'[5]Programa IV'!L145+'[5]Programa V'!L145</f>
        <v>0</v>
      </c>
      <c r="N145" s="99">
        <f>+'[5]Programa I'!M145+'[5]Programa II'!M145+'[5]Programa III'!M145+'[5]Programa IV'!M145+'[5]Programa V'!M145</f>
        <v>0</v>
      </c>
      <c r="O145" s="99">
        <f t="shared" si="116"/>
        <v>0</v>
      </c>
      <c r="P145" s="99">
        <f t="shared" si="117"/>
        <v>0</v>
      </c>
      <c r="Q145" s="48"/>
    </row>
    <row r="146" spans="1:68" hidden="1" x14ac:dyDescent="0.2">
      <c r="B146" s="94" t="s">
        <v>349</v>
      </c>
      <c r="C146" s="95" t="s">
        <v>350</v>
      </c>
      <c r="D146" s="85">
        <f>+'[5]Presupuesto 2020'!U146</f>
        <v>0</v>
      </c>
      <c r="E146" s="85">
        <f>+'[5]Programa I'!D146+'[5]Programa II'!D146+'[5]Programa III'!D146+'[5]Programa IV'!D146+'[5]Programa V'!D146</f>
        <v>0</v>
      </c>
      <c r="F146" s="99">
        <f t="shared" si="114"/>
        <v>0</v>
      </c>
      <c r="G146" s="99">
        <f>+'[5]Programa I'!F146+'[5]Programa II'!F146+'[5]Programa III'!F146+'[5]Programa IV'!F146+'[5]Programa V'!F146</f>
        <v>0</v>
      </c>
      <c r="H146" s="99">
        <f>+'[5]Total Programa'!U145</f>
        <v>0</v>
      </c>
      <c r="I146" s="99">
        <v>0</v>
      </c>
      <c r="J146" s="99">
        <f t="shared" si="115"/>
        <v>0</v>
      </c>
      <c r="K146" s="100">
        <f t="shared" si="106"/>
        <v>0</v>
      </c>
      <c r="L146" s="101"/>
      <c r="M146" s="99">
        <f>+'[5]Programa I'!L146+'[5]Programa II'!L146+'[5]Programa III'!L146+'[5]Programa IV'!L146+'[5]Programa V'!L146</f>
        <v>0</v>
      </c>
      <c r="N146" s="99">
        <f>+'[5]Programa I'!M146+'[5]Programa II'!M146+'[5]Programa III'!M146+'[5]Programa IV'!M146+'[5]Programa V'!M146</f>
        <v>0</v>
      </c>
      <c r="O146" s="99">
        <f t="shared" si="116"/>
        <v>0</v>
      </c>
      <c r="P146" s="99">
        <f t="shared" si="117"/>
        <v>0</v>
      </c>
      <c r="Q146" s="48"/>
    </row>
    <row r="147" spans="1:68" hidden="1" x14ac:dyDescent="0.2">
      <c r="B147" s="94" t="s">
        <v>351</v>
      </c>
      <c r="C147" s="95" t="s">
        <v>53</v>
      </c>
      <c r="D147" s="85">
        <f>+'[5]Presupuesto 2020'!U147</f>
        <v>0</v>
      </c>
      <c r="E147" s="85">
        <f>+'[5]Programa I'!D147+'[5]Programa II'!D147+'[5]Programa III'!D147+'[5]Programa IV'!D147+'[5]Programa V'!D147</f>
        <v>0</v>
      </c>
      <c r="F147" s="99">
        <f t="shared" si="114"/>
        <v>0</v>
      </c>
      <c r="G147" s="99">
        <f>+'[5]Programa I'!F147+'[5]Programa II'!F147+'[5]Programa III'!F147+'[5]Programa IV'!F147+'[5]Programa V'!F147</f>
        <v>0</v>
      </c>
      <c r="H147" s="99">
        <f>+'[5]Total Programa'!U146</f>
        <v>0</v>
      </c>
      <c r="I147" s="99">
        <v>0</v>
      </c>
      <c r="J147" s="99">
        <f t="shared" si="115"/>
        <v>0</v>
      </c>
      <c r="K147" s="100">
        <f t="shared" si="106"/>
        <v>0</v>
      </c>
      <c r="L147" s="101"/>
      <c r="M147" s="99">
        <f>+'[5]Programa I'!L147+'[5]Programa II'!L147+'[5]Programa III'!L147+'[5]Programa IV'!L147+'[5]Programa V'!L147</f>
        <v>0</v>
      </c>
      <c r="N147" s="99">
        <f>+'[5]Programa I'!M147+'[5]Programa II'!M147+'[5]Programa III'!M147+'[5]Programa IV'!M147+'[5]Programa V'!M147</f>
        <v>0</v>
      </c>
      <c r="O147" s="99">
        <f t="shared" si="116"/>
        <v>0</v>
      </c>
      <c r="P147" s="99">
        <f t="shared" si="117"/>
        <v>0</v>
      </c>
      <c r="Q147" s="48"/>
    </row>
    <row r="148" spans="1:68" hidden="1" x14ac:dyDescent="0.2">
      <c r="B148" s="94" t="s">
        <v>352</v>
      </c>
      <c r="C148" s="95" t="s">
        <v>353</v>
      </c>
      <c r="D148" s="85">
        <f>+'[5]Presupuesto 2020'!U148</f>
        <v>0</v>
      </c>
      <c r="E148" s="85">
        <f>+'[5]Programa I'!D148+'[5]Programa II'!D148+'[5]Programa III'!D148+'[5]Programa IV'!D148+'[5]Programa V'!D148</f>
        <v>0</v>
      </c>
      <c r="F148" s="99">
        <f t="shared" si="114"/>
        <v>0</v>
      </c>
      <c r="G148" s="99">
        <f>+'[5]Programa I'!F148+'[5]Programa II'!F148+'[5]Programa III'!F148+'[5]Programa IV'!F148+'[5]Programa V'!F148</f>
        <v>0</v>
      </c>
      <c r="H148" s="99">
        <f>+'[5]Total Programa'!U147</f>
        <v>0</v>
      </c>
      <c r="I148" s="99">
        <v>0</v>
      </c>
      <c r="J148" s="99">
        <f t="shared" si="115"/>
        <v>0</v>
      </c>
      <c r="K148" s="100">
        <f t="shared" si="106"/>
        <v>0</v>
      </c>
      <c r="L148" s="101"/>
      <c r="M148" s="99">
        <f>+'[5]Programa I'!L148+'[5]Programa II'!L148+'[5]Programa III'!L148+'[5]Programa IV'!L148+'[5]Programa V'!L148</f>
        <v>0</v>
      </c>
      <c r="N148" s="99">
        <f>+'[5]Programa I'!M148+'[5]Programa II'!M148+'[5]Programa III'!M148+'[5]Programa IV'!M148+'[5]Programa V'!M148</f>
        <v>0</v>
      </c>
      <c r="O148" s="99">
        <f t="shared" si="116"/>
        <v>0</v>
      </c>
      <c r="P148" s="99">
        <f t="shared" si="117"/>
        <v>0</v>
      </c>
      <c r="Q148" s="48"/>
    </row>
    <row r="149" spans="1:68" s="51" customFormat="1" x14ac:dyDescent="0.2">
      <c r="A149" s="78"/>
      <c r="B149" s="71">
        <v>5</v>
      </c>
      <c r="C149" s="72" t="s">
        <v>354</v>
      </c>
      <c r="D149" s="73">
        <f t="shared" ref="D149:J149" si="118">+D150+D159+D161</f>
        <v>836729542</v>
      </c>
      <c r="E149" s="73">
        <f t="shared" si="118"/>
        <v>434894922.96000004</v>
      </c>
      <c r="F149" s="127">
        <f t="shared" si="118"/>
        <v>1271624464.96</v>
      </c>
      <c r="G149" s="127">
        <f t="shared" si="118"/>
        <v>14455877.51</v>
      </c>
      <c r="H149" s="127">
        <f t="shared" si="118"/>
        <v>350423597.35000002</v>
      </c>
      <c r="I149" s="74">
        <f t="shared" si="118"/>
        <v>122501743.24000001</v>
      </c>
      <c r="J149" s="74">
        <f t="shared" si="118"/>
        <v>798699124.37</v>
      </c>
      <c r="K149" s="98">
        <f t="shared" si="106"/>
        <v>0.62809354992641142</v>
      </c>
      <c r="L149" s="77"/>
      <c r="M149" s="74">
        <f t="shared" ref="M149:P149" si="119">+M150+M159+M161</f>
        <v>109053137.68000001</v>
      </c>
      <c r="N149" s="74">
        <f t="shared" si="119"/>
        <v>241370459.66999999</v>
      </c>
      <c r="O149" s="74">
        <f t="shared" si="119"/>
        <v>350423597.35000002</v>
      </c>
      <c r="P149" s="74">
        <f t="shared" si="119"/>
        <v>921200867.61000001</v>
      </c>
      <c r="Q149" s="48"/>
    </row>
    <row r="150" spans="1:68" x14ac:dyDescent="0.2">
      <c r="A150" s="78"/>
      <c r="B150" s="83">
        <v>5.01</v>
      </c>
      <c r="C150" s="103" t="s">
        <v>355</v>
      </c>
      <c r="D150" s="80">
        <f t="shared" ref="D150:F150" si="120">SUM(D151:D158)</f>
        <v>397981246</v>
      </c>
      <c r="E150" s="80">
        <f t="shared" si="120"/>
        <v>321964602.96000004</v>
      </c>
      <c r="F150" s="133">
        <f t="shared" si="120"/>
        <v>719945848.96000004</v>
      </c>
      <c r="G150" s="133">
        <f t="shared" ref="G150:J150" si="121">SUM(G151:G158)</f>
        <v>0</v>
      </c>
      <c r="H150" s="133">
        <f t="shared" si="121"/>
        <v>200773846.12</v>
      </c>
      <c r="I150" s="81">
        <f t="shared" si="121"/>
        <v>33756567.460000001</v>
      </c>
      <c r="J150" s="81">
        <f t="shared" si="121"/>
        <v>485415435.38</v>
      </c>
      <c r="K150" s="82">
        <f t="shared" si="106"/>
        <v>0.67423881404581798</v>
      </c>
      <c r="L150" s="77"/>
      <c r="M150" s="81">
        <f t="shared" ref="M150:P150" si="122">SUM(M151:M158)</f>
        <v>63682735.420000002</v>
      </c>
      <c r="N150" s="81">
        <f t="shared" si="122"/>
        <v>137091110.69999999</v>
      </c>
      <c r="O150" s="81">
        <f t="shared" si="122"/>
        <v>200773846.12</v>
      </c>
      <c r="P150" s="81">
        <f t="shared" si="122"/>
        <v>519172002.84000003</v>
      </c>
      <c r="Q150" s="48"/>
    </row>
    <row r="151" spans="1:68" hidden="1" x14ac:dyDescent="0.2">
      <c r="B151" s="83" t="s">
        <v>356</v>
      </c>
      <c r="C151" s="103" t="s">
        <v>357</v>
      </c>
      <c r="D151" s="85">
        <f>+'[5]Presupuesto 2020'!U151</f>
        <v>6000000</v>
      </c>
      <c r="E151" s="85">
        <f>+'[5]Programa I'!D151+'[5]Programa II'!D151+'[5]Programa III'!D151+'[5]Programa IV'!D151+'[5]Programa V'!D151</f>
        <v>46500000</v>
      </c>
      <c r="F151" s="99">
        <f t="shared" ref="F151:F158" si="123">SUM(D151:E151)</f>
        <v>52500000</v>
      </c>
      <c r="G151" s="99">
        <f>+'[5]Programa I'!F151+'[5]Programa II'!F151+'[5]Programa III'!F151+'[5]Programa IV'!F151+'[5]Programa V'!F151</f>
        <v>0</v>
      </c>
      <c r="H151" s="99">
        <f>+'[5]Total Programa'!U150</f>
        <v>46209518.160000004</v>
      </c>
      <c r="I151" s="99">
        <f>+'[5]Programa I'!H151+'[5]Programa II'!H151+'[5]Programa III'!H151+'[5]Programa IV'!H151+'[5]Programa V'!H151</f>
        <v>0.01</v>
      </c>
      <c r="J151" s="99">
        <f t="shared" ref="J151:J158" si="124">+F151-H151-I151</f>
        <v>6290481.8299999963</v>
      </c>
      <c r="K151" s="100">
        <f t="shared" si="106"/>
        <v>0.11981870152380945</v>
      </c>
      <c r="L151" s="77"/>
      <c r="M151" s="99">
        <f>+'[5]Programa I'!L151+'[5]Programa II'!L151+'[5]Programa III'!L151+'[5]Programa IV'!L151+'[5]Programa V'!L151</f>
        <v>0</v>
      </c>
      <c r="N151" s="99">
        <f>+'[5]Programa I'!M151+'[5]Programa II'!M151+'[5]Programa III'!M151+'[5]Programa IV'!M151+'[5]Programa V'!M151</f>
        <v>46209518.160000004</v>
      </c>
      <c r="O151" s="99">
        <f t="shared" ref="O151:O158" si="125">SUM(M151:N151)</f>
        <v>46209518.160000004</v>
      </c>
      <c r="P151" s="99">
        <f t="shared" ref="P151:P158" si="126">+F151-O151</f>
        <v>6290481.8399999961</v>
      </c>
      <c r="Q151" s="48"/>
    </row>
    <row r="152" spans="1:68" hidden="1" x14ac:dyDescent="0.2">
      <c r="B152" s="94" t="s">
        <v>358</v>
      </c>
      <c r="C152" s="103" t="s">
        <v>359</v>
      </c>
      <c r="D152" s="85">
        <f>+'[5]Presupuesto 2020'!U152</f>
        <v>180000000</v>
      </c>
      <c r="E152" s="85">
        <f>+'[5]Programa I'!D152+'[5]Programa II'!D152+'[5]Programa III'!D152+'[5]Programa IV'!D152+'[5]Programa V'!D152</f>
        <v>90000000</v>
      </c>
      <c r="F152" s="99">
        <f t="shared" si="123"/>
        <v>270000000</v>
      </c>
      <c r="G152" s="99">
        <f>+'[5]Programa I'!F152+'[5]Programa II'!F152+'[5]Programa III'!F152+'[5]Programa IV'!F152+'[5]Programa V'!F152</f>
        <v>0</v>
      </c>
      <c r="H152" s="99">
        <f>+'[5]Total Programa'!U151</f>
        <v>0</v>
      </c>
      <c r="I152" s="99">
        <f>+'[5]Programa I'!H152+'[5]Programa II'!H152+'[5]Programa III'!H152+'[5]Programa IV'!H152+'[5]Programa V'!H152</f>
        <v>0</v>
      </c>
      <c r="J152" s="99">
        <f t="shared" si="124"/>
        <v>270000000</v>
      </c>
      <c r="K152" s="100">
        <f t="shared" si="106"/>
        <v>1</v>
      </c>
      <c r="L152" s="77"/>
      <c r="M152" s="99">
        <f>+'[5]Programa I'!L152+'[5]Programa II'!L152+'[5]Programa III'!L152+'[5]Programa IV'!L152+'[5]Programa V'!L152</f>
        <v>0</v>
      </c>
      <c r="N152" s="99">
        <f>+'[5]Programa I'!M152+'[5]Programa II'!M152+'[5]Programa III'!M152+'[5]Programa IV'!M152+'[5]Programa V'!M152</f>
        <v>0</v>
      </c>
      <c r="O152" s="99">
        <f t="shared" si="125"/>
        <v>0</v>
      </c>
      <c r="P152" s="99">
        <f t="shared" si="126"/>
        <v>270000000</v>
      </c>
      <c r="Q152" s="48"/>
    </row>
    <row r="153" spans="1:68" hidden="1" x14ac:dyDescent="0.2">
      <c r="B153" s="83" t="s">
        <v>360</v>
      </c>
      <c r="C153" s="103" t="s">
        <v>361</v>
      </c>
      <c r="D153" s="85">
        <f>+'[5]Presupuesto 2020'!U153</f>
        <v>134018812</v>
      </c>
      <c r="E153" s="85">
        <f>+'[5]Programa I'!D153+'[5]Programa II'!D153+'[5]Programa III'!D153+'[5]Programa IV'!D153+'[5]Programa V'!D153</f>
        <v>47168000</v>
      </c>
      <c r="F153" s="99">
        <f t="shared" si="123"/>
        <v>181186812</v>
      </c>
      <c r="G153" s="99">
        <f>+'[5]Programa I'!F153+'[5]Programa II'!F153+'[5]Programa III'!F153+'[5]Programa IV'!F153+'[5]Programa V'!F153</f>
        <v>0</v>
      </c>
      <c r="H153" s="99">
        <f>+'[5]Total Programa'!U152</f>
        <v>61087919.729999989</v>
      </c>
      <c r="I153" s="99">
        <f>+'[5]Programa I'!H153+'[5]Programa II'!H153+'[5]Programa III'!H153+'[5]Programa IV'!H153+'[5]Programa V'!H153</f>
        <v>24856420.059999999</v>
      </c>
      <c r="J153" s="99">
        <f t="shared" si="124"/>
        <v>95242472.210000008</v>
      </c>
      <c r="K153" s="100">
        <f t="shared" si="106"/>
        <v>0.52565896578609705</v>
      </c>
      <c r="L153" s="77"/>
      <c r="M153" s="99">
        <f>+'[5]Programa I'!L153+'[5]Programa II'!L153+'[5]Programa III'!L153+'[5]Programa IV'!L153+'[5]Programa V'!L153</f>
        <v>31946493.879999999</v>
      </c>
      <c r="N153" s="99">
        <f>+'[5]Programa I'!M153+'[5]Programa II'!M153+'[5]Programa III'!M153+'[5]Programa IV'!M153+'[5]Programa V'!M153</f>
        <v>29141425.849999998</v>
      </c>
      <c r="O153" s="99">
        <f t="shared" si="125"/>
        <v>61087919.729999997</v>
      </c>
      <c r="P153" s="99">
        <f t="shared" si="126"/>
        <v>120098892.27000001</v>
      </c>
      <c r="Q153" s="48"/>
    </row>
    <row r="154" spans="1:68" hidden="1" x14ac:dyDescent="0.2">
      <c r="B154" s="83" t="s">
        <v>362</v>
      </c>
      <c r="C154" s="103" t="s">
        <v>363</v>
      </c>
      <c r="D154" s="85">
        <f>+'[5]Presupuesto 2020'!U154</f>
        <v>41546526</v>
      </c>
      <c r="E154" s="85">
        <f>+'[5]Programa I'!D154+'[5]Programa II'!D154+'[5]Programa III'!D154+'[5]Programa IV'!D154+'[5]Programa V'!D154</f>
        <v>10000000</v>
      </c>
      <c r="F154" s="99">
        <f t="shared" si="123"/>
        <v>51546526</v>
      </c>
      <c r="G154" s="99">
        <f>+'[5]Programa I'!F154+'[5]Programa II'!F154+'[5]Programa III'!F154+'[5]Programa IV'!F154+'[5]Programa V'!F154</f>
        <v>0</v>
      </c>
      <c r="H154" s="99">
        <f>+'[5]Total Programa'!U153</f>
        <v>2279368.2000000002</v>
      </c>
      <c r="I154" s="99">
        <f>+'[5]Programa I'!H154+'[5]Programa II'!H154+'[5]Programa III'!H154+'[5]Programa IV'!H154+'[5]Programa V'!H154</f>
        <v>146900</v>
      </c>
      <c r="J154" s="99">
        <f t="shared" si="124"/>
        <v>49120257.799999997</v>
      </c>
      <c r="K154" s="100">
        <f t="shared" si="106"/>
        <v>0.95293051950775498</v>
      </c>
      <c r="L154" s="77"/>
      <c r="M154" s="99">
        <f>+'[5]Programa I'!L154+'[5]Programa II'!L154+'[5]Programa III'!L154+'[5]Programa IV'!L154+'[5]Programa V'!L154</f>
        <v>0</v>
      </c>
      <c r="N154" s="99">
        <f>+'[5]Programa I'!M154+'[5]Programa II'!M154+'[5]Programa III'!M154+'[5]Programa IV'!M154+'[5]Programa V'!M154</f>
        <v>2279368.2000000002</v>
      </c>
      <c r="O154" s="99">
        <f t="shared" si="125"/>
        <v>2279368.2000000002</v>
      </c>
      <c r="P154" s="99">
        <f t="shared" si="126"/>
        <v>49267157.799999997</v>
      </c>
      <c r="Q154" s="48"/>
    </row>
    <row r="155" spans="1:68" hidden="1" x14ac:dyDescent="0.2">
      <c r="B155" s="83" t="s">
        <v>364</v>
      </c>
      <c r="C155" s="103" t="s">
        <v>365</v>
      </c>
      <c r="D155" s="85">
        <f>+'[5]Presupuesto 2020'!U155</f>
        <v>31293868</v>
      </c>
      <c r="E155" s="85">
        <f>+'[5]Programa I'!D155+'[5]Programa II'!D155+'[5]Programa III'!D155+'[5]Programa IV'!D155+'[5]Programa V'!D155</f>
        <v>123996602.96000001</v>
      </c>
      <c r="F155" s="99">
        <f t="shared" si="123"/>
        <v>155290470.96000001</v>
      </c>
      <c r="G155" s="99">
        <f>+'[5]Programa I'!F155+'[5]Programa II'!F155+'[5]Programa III'!F155+'[5]Programa IV'!F155+'[5]Programa V'!F155</f>
        <v>0</v>
      </c>
      <c r="H155" s="99">
        <f>+'[5]Total Programa'!U154</f>
        <v>90659835.770000011</v>
      </c>
      <c r="I155" s="99">
        <f>+'[5]Programa I'!H155+'[5]Programa II'!H155+'[5]Programa III'!H155+'[5]Programa IV'!H155+'[5]Programa V'!H155</f>
        <v>6696527.3899999997</v>
      </c>
      <c r="J155" s="99">
        <f t="shared" si="124"/>
        <v>57934107.799999997</v>
      </c>
      <c r="K155" s="100">
        <f t="shared" si="106"/>
        <v>0.37306930323447063</v>
      </c>
      <c r="L155" s="77"/>
      <c r="M155" s="99">
        <f>+'[5]Programa I'!L155+'[5]Programa II'!L155+'[5]Programa III'!L155+'[5]Programa IV'!L155+'[5]Programa V'!L155</f>
        <v>31736241.539999999</v>
      </c>
      <c r="N155" s="99">
        <f>+'[5]Programa I'!M155+'[5]Programa II'!M155+'[5]Programa III'!M155+'[5]Programa IV'!M155+'[5]Programa V'!M155</f>
        <v>58923594.230000004</v>
      </c>
      <c r="O155" s="99">
        <f t="shared" si="125"/>
        <v>90659835.770000011</v>
      </c>
      <c r="P155" s="99">
        <f t="shared" si="126"/>
        <v>64630635.189999998</v>
      </c>
      <c r="Q155" s="48"/>
    </row>
    <row r="156" spans="1:68" hidden="1" x14ac:dyDescent="0.2">
      <c r="B156" s="83" t="s">
        <v>366</v>
      </c>
      <c r="C156" s="103" t="s">
        <v>367</v>
      </c>
      <c r="D156" s="85">
        <f>+'[5]Presupuesto 2020'!U156</f>
        <v>500000</v>
      </c>
      <c r="E156" s="85">
        <f>+'[5]Programa I'!D156+'[5]Programa II'!D156+'[5]Programa III'!D156+'[5]Programa IV'!D156+'[5]Programa V'!D156</f>
        <v>3300000</v>
      </c>
      <c r="F156" s="99">
        <f t="shared" si="123"/>
        <v>3800000</v>
      </c>
      <c r="G156" s="99">
        <f>+'[5]Programa I'!F156+'[5]Programa II'!F156+'[5]Programa III'!F156+'[5]Programa IV'!F156+'[5]Programa V'!F156</f>
        <v>0</v>
      </c>
      <c r="H156" s="99">
        <f>+'[5]Total Programa'!U155</f>
        <v>0</v>
      </c>
      <c r="I156" s="99">
        <f>+'[5]Programa I'!H156+'[5]Programa II'!H156+'[5]Programa III'!H156+'[5]Programa IV'!H156+'[5]Programa V'!H156</f>
        <v>2056720</v>
      </c>
      <c r="J156" s="99">
        <f t="shared" si="124"/>
        <v>1743280</v>
      </c>
      <c r="K156" s="100">
        <f t="shared" si="106"/>
        <v>0.45875789473684209</v>
      </c>
      <c r="L156" s="77"/>
      <c r="M156" s="99">
        <f>+'[5]Programa I'!L156+'[5]Programa II'!L156+'[5]Programa III'!L156+'[5]Programa IV'!L156+'[5]Programa V'!L156</f>
        <v>0</v>
      </c>
      <c r="N156" s="99">
        <f>+'[5]Programa I'!M156+'[5]Programa II'!M156+'[5]Programa III'!M156+'[5]Programa IV'!M156+'[5]Programa V'!M156</f>
        <v>0</v>
      </c>
      <c r="O156" s="99">
        <f t="shared" si="125"/>
        <v>0</v>
      </c>
      <c r="P156" s="99">
        <f t="shared" si="126"/>
        <v>3800000</v>
      </c>
      <c r="Q156" s="48"/>
    </row>
    <row r="157" spans="1:68" hidden="1" x14ac:dyDescent="0.2">
      <c r="B157" s="83" t="s">
        <v>368</v>
      </c>
      <c r="C157" s="103" t="s">
        <v>369</v>
      </c>
      <c r="D157" s="85">
        <f>+'[5]Presupuesto 2020'!U157</f>
        <v>450000</v>
      </c>
      <c r="E157" s="85">
        <f>+'[5]Programa I'!D157+'[5]Programa II'!D157+'[5]Programa III'!D157+'[5]Programa IV'!D157+'[5]Programa V'!D157</f>
        <v>1000000</v>
      </c>
      <c r="F157" s="99">
        <f t="shared" si="123"/>
        <v>1450000</v>
      </c>
      <c r="G157" s="99">
        <f>+'[5]Programa I'!F157+'[5]Programa II'!F157+'[5]Programa III'!F157+'[5]Programa IV'!F157+'[5]Programa V'!F157</f>
        <v>0</v>
      </c>
      <c r="H157" s="99">
        <f>+'[5]Total Programa'!U156</f>
        <v>318660</v>
      </c>
      <c r="I157" s="99">
        <f>+'[5]Programa I'!H157+'[5]Programa II'!H157+'[5]Programa III'!H157+'[5]Programa IV'!H157+'[5]Programa V'!H157</f>
        <v>0</v>
      </c>
      <c r="J157" s="99">
        <f t="shared" si="124"/>
        <v>1131340</v>
      </c>
      <c r="K157" s="100">
        <f t="shared" si="106"/>
        <v>0.78023448275862073</v>
      </c>
      <c r="L157" s="77"/>
      <c r="M157" s="99">
        <f>+'[5]Programa I'!L157+'[5]Programa II'!L157+'[5]Programa III'!L157+'[5]Programa IV'!L157+'[5]Programa V'!L157</f>
        <v>0</v>
      </c>
      <c r="N157" s="99">
        <f>+'[5]Programa I'!M157+'[5]Programa II'!M157+'[5]Programa III'!M157+'[5]Programa IV'!M157+'[5]Programa V'!M157</f>
        <v>318660</v>
      </c>
      <c r="O157" s="99">
        <f t="shared" si="125"/>
        <v>318660</v>
      </c>
      <c r="P157" s="99">
        <f t="shared" si="126"/>
        <v>1131340</v>
      </c>
      <c r="Q157" s="48"/>
    </row>
    <row r="158" spans="1:68" hidden="1" x14ac:dyDescent="0.2">
      <c r="B158" s="83" t="s">
        <v>370</v>
      </c>
      <c r="C158" s="103" t="s">
        <v>371</v>
      </c>
      <c r="D158" s="85">
        <f>+'[5]Presupuesto 2020'!U158</f>
        <v>4172040</v>
      </c>
      <c r="E158" s="85">
        <f>+'[5]Programa I'!D158+'[5]Programa II'!D158+'[5]Programa III'!D158+'[5]Programa IV'!D158+'[5]Programa V'!D158</f>
        <v>0</v>
      </c>
      <c r="F158" s="99">
        <f t="shared" si="123"/>
        <v>4172040</v>
      </c>
      <c r="G158" s="99">
        <f>+'[5]Programa I'!F158+'[5]Programa II'!F158+'[5]Programa III'!F158+'[5]Programa IV'!F158+'[5]Programa V'!F158</f>
        <v>0</v>
      </c>
      <c r="H158" s="99">
        <f>+'[5]Total Programa'!U157</f>
        <v>218544.26</v>
      </c>
      <c r="I158" s="99">
        <f>+'[5]Programa I'!H158+'[5]Programa II'!H158+'[5]Programa III'!H158+'[5]Programa IV'!H158+'[5]Programa V'!H158</f>
        <v>0</v>
      </c>
      <c r="J158" s="99">
        <f t="shared" si="124"/>
        <v>3953495.74</v>
      </c>
      <c r="K158" s="100">
        <f t="shared" si="106"/>
        <v>0.9476169308060326</v>
      </c>
      <c r="L158" s="77"/>
      <c r="M158" s="99">
        <f>+'[5]Programa I'!L158+'[5]Programa II'!L158+'[5]Programa III'!L158+'[5]Programa IV'!L158+'[5]Programa V'!L158</f>
        <v>0</v>
      </c>
      <c r="N158" s="99">
        <f>+'[5]Programa I'!M158+'[5]Programa II'!M158+'[5]Programa III'!M158+'[5]Programa IV'!M158+'[5]Programa V'!M158</f>
        <v>218544.26</v>
      </c>
      <c r="O158" s="99">
        <f t="shared" si="125"/>
        <v>218544.26</v>
      </c>
      <c r="P158" s="99">
        <f t="shared" si="126"/>
        <v>3953495.74</v>
      </c>
      <c r="Q158" s="48"/>
    </row>
    <row r="159" spans="1:68" s="51" customFormat="1" x14ac:dyDescent="0.2">
      <c r="A159" s="78"/>
      <c r="B159" s="83">
        <v>5.0199999999999996</v>
      </c>
      <c r="C159" s="103" t="s">
        <v>372</v>
      </c>
      <c r="D159" s="80">
        <f t="shared" ref="D159:P159" si="127">+D160</f>
        <v>5000000</v>
      </c>
      <c r="E159" s="80">
        <f t="shared" si="127"/>
        <v>15000000</v>
      </c>
      <c r="F159" s="133">
        <f t="shared" si="127"/>
        <v>20000000</v>
      </c>
      <c r="G159" s="133">
        <f t="shared" si="127"/>
        <v>0</v>
      </c>
      <c r="H159" s="133">
        <f t="shared" si="127"/>
        <v>0</v>
      </c>
      <c r="I159" s="81">
        <f t="shared" si="127"/>
        <v>0</v>
      </c>
      <c r="J159" s="81">
        <f t="shared" si="127"/>
        <v>20000000</v>
      </c>
      <c r="K159" s="82">
        <f t="shared" si="106"/>
        <v>1</v>
      </c>
      <c r="L159" s="77"/>
      <c r="M159" s="81">
        <f t="shared" si="127"/>
        <v>0</v>
      </c>
      <c r="N159" s="81">
        <f t="shared" si="127"/>
        <v>0</v>
      </c>
      <c r="O159" s="81">
        <f t="shared" si="127"/>
        <v>0</v>
      </c>
      <c r="P159" s="81">
        <f t="shared" si="127"/>
        <v>20000000</v>
      </c>
      <c r="Q159" s="48"/>
    </row>
    <row r="160" spans="1:68" s="51" customFormat="1" hidden="1" x14ac:dyDescent="0.2">
      <c r="B160" s="83" t="s">
        <v>373</v>
      </c>
      <c r="C160" s="102" t="s">
        <v>374</v>
      </c>
      <c r="D160" s="85">
        <f>+'[5]Presupuesto 2020'!U160</f>
        <v>5000000</v>
      </c>
      <c r="E160" s="85">
        <f>+'[5]Programa I'!D160+'[5]Programa II'!D160+'[5]Programa III'!D160+'[5]Programa IV'!D160+'[5]Programa V'!D160</f>
        <v>15000000</v>
      </c>
      <c r="F160" s="99">
        <f>SUM(D160:E160)</f>
        <v>20000000</v>
      </c>
      <c r="G160" s="99">
        <f>+'[5]Programa I'!F160+'[5]Programa II'!F160+'[5]Programa III'!F160+'[5]Programa IV'!F160+'[5]Programa V'!F160</f>
        <v>0</v>
      </c>
      <c r="H160" s="99">
        <f>+'[5]Total Programa'!U159</f>
        <v>0</v>
      </c>
      <c r="I160" s="99">
        <f>+'[5]Programa I'!H160+'[5]Programa II'!H160+'[5]Programa III'!H160+'[5]Programa IV'!H160+'[5]Programa V'!H160</f>
        <v>0</v>
      </c>
      <c r="J160" s="99">
        <f>+F160-H160-I160</f>
        <v>20000000</v>
      </c>
      <c r="K160" s="100">
        <f t="shared" si="106"/>
        <v>1</v>
      </c>
      <c r="L160" s="77"/>
      <c r="M160" s="99">
        <f>+'[5]Programa I'!L160+'[5]Programa II'!L160+'[5]Programa III'!L160+'[5]Programa IV'!L160+'[5]Programa V'!L160</f>
        <v>0</v>
      </c>
      <c r="N160" s="99">
        <f>+'[5]Programa I'!M160+'[5]Programa II'!M160+'[5]Programa III'!M160+'[5]Programa IV'!M160+'[5]Programa V'!M160</f>
        <v>0</v>
      </c>
      <c r="O160" s="99">
        <f>SUM(M160:N160)</f>
        <v>0</v>
      </c>
      <c r="P160" s="99">
        <f>+F160-O160</f>
        <v>20000000</v>
      </c>
      <c r="Q160" s="48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</row>
    <row r="161" spans="1:68" s="51" customFormat="1" x14ac:dyDescent="0.2">
      <c r="A161" s="78"/>
      <c r="B161" s="83">
        <v>5.99</v>
      </c>
      <c r="C161" s="103" t="s">
        <v>375</v>
      </c>
      <c r="D161" s="80">
        <f>+D162</f>
        <v>433748296</v>
      </c>
      <c r="E161" s="80">
        <f>+E162</f>
        <v>97930320</v>
      </c>
      <c r="F161" s="133">
        <f t="shared" ref="F161:P161" si="128">+F162</f>
        <v>531678616</v>
      </c>
      <c r="G161" s="133">
        <f t="shared" si="128"/>
        <v>14455877.51</v>
      </c>
      <c r="H161" s="133">
        <f t="shared" si="128"/>
        <v>149649751.22999999</v>
      </c>
      <c r="I161" s="81">
        <f t="shared" si="128"/>
        <v>88745175.780000001</v>
      </c>
      <c r="J161" s="81">
        <f t="shared" si="128"/>
        <v>293283688.99000001</v>
      </c>
      <c r="K161" s="82">
        <f t="shared" si="106"/>
        <v>0.55161836523814611</v>
      </c>
      <c r="L161" s="77"/>
      <c r="M161" s="81">
        <f t="shared" si="128"/>
        <v>45370402.259999998</v>
      </c>
      <c r="N161" s="81">
        <f t="shared" si="128"/>
        <v>104279348.97</v>
      </c>
      <c r="O161" s="81">
        <f t="shared" si="128"/>
        <v>149649751.22999999</v>
      </c>
      <c r="P161" s="81">
        <f t="shared" si="128"/>
        <v>382028864.76999998</v>
      </c>
      <c r="Q161" s="48"/>
    </row>
    <row r="162" spans="1:68" s="51" customFormat="1" hidden="1" x14ac:dyDescent="0.2">
      <c r="B162" s="83" t="s">
        <v>376</v>
      </c>
      <c r="C162" s="102" t="s">
        <v>377</v>
      </c>
      <c r="D162" s="85">
        <f>+'[5]Presupuesto 2020'!U162</f>
        <v>433748296</v>
      </c>
      <c r="E162" s="85">
        <f>+'[5]Programa I'!D162+'[5]Programa II'!D162+'[5]Programa III'!D162+'[5]Programa IV'!D162+'[5]Programa V'!D162</f>
        <v>97930320</v>
      </c>
      <c r="F162" s="99">
        <f>SUM(D162:E162)</f>
        <v>531678616</v>
      </c>
      <c r="G162" s="99">
        <f>+'[5]Programa I'!F162+'[5]Programa II'!F162+'[5]Programa III'!F162+'[5]Programa IV'!F162+'[5]Programa V'!F162</f>
        <v>14455877.51</v>
      </c>
      <c r="H162" s="99">
        <f>+'[5]Total Programa'!U161</f>
        <v>149649751.22999999</v>
      </c>
      <c r="I162" s="99">
        <f>+'[5]Programa I'!H162+'[5]Programa II'!H162+'[5]Programa III'!H162+'[5]Programa IV'!H162+'[5]Programa V'!H162</f>
        <v>88745175.780000001</v>
      </c>
      <c r="J162" s="99">
        <f>+F162-H162-I162</f>
        <v>293283688.99000001</v>
      </c>
      <c r="K162" s="100">
        <f t="shared" si="106"/>
        <v>0.55161836523814611</v>
      </c>
      <c r="L162" s="77"/>
      <c r="M162" s="99">
        <f>+'[5]Programa I'!L162+'[5]Programa II'!L162+'[5]Programa III'!L162+'[5]Programa IV'!L162+'[5]Programa V'!L162</f>
        <v>45370402.259999998</v>
      </c>
      <c r="N162" s="99">
        <f>+'[5]Programa I'!M162+'[5]Programa II'!M162+'[5]Programa III'!M162+'[5]Programa IV'!M162+'[5]Programa V'!M162</f>
        <v>104279348.97</v>
      </c>
      <c r="O162" s="99">
        <f>SUM(M162:N162)</f>
        <v>149649751.22999999</v>
      </c>
      <c r="P162" s="99">
        <f>+F162-O162</f>
        <v>382028864.76999998</v>
      </c>
      <c r="Q162" s="48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</row>
    <row r="163" spans="1:68" s="51" customFormat="1" x14ac:dyDescent="0.2">
      <c r="A163" s="78"/>
      <c r="B163" s="71">
        <v>6</v>
      </c>
      <c r="C163" s="72" t="s">
        <v>61</v>
      </c>
      <c r="D163" s="73">
        <f t="shared" ref="D163:J163" si="129">SUM(D164+D178+D182+D187+D214+D225)</f>
        <v>3698398341.6699996</v>
      </c>
      <c r="E163" s="73">
        <f t="shared" si="129"/>
        <v>962865776.29716921</v>
      </c>
      <c r="F163" s="127">
        <f t="shared" si="129"/>
        <v>4661264117.9671688</v>
      </c>
      <c r="G163" s="127">
        <f t="shared" si="129"/>
        <v>216445396.67000002</v>
      </c>
      <c r="H163" s="127">
        <f t="shared" si="129"/>
        <v>2557907031.2799997</v>
      </c>
      <c r="I163" s="74">
        <f t="shared" si="129"/>
        <v>0</v>
      </c>
      <c r="J163" s="74">
        <f t="shared" si="129"/>
        <v>2103357086.6871696</v>
      </c>
      <c r="K163" s="98">
        <f t="shared" si="106"/>
        <v>0.45124177335921223</v>
      </c>
      <c r="L163" s="77"/>
      <c r="M163" s="74">
        <f>SUM(M164+M178+M182+M187+M214+M225)</f>
        <v>472215910.26999998</v>
      </c>
      <c r="N163" s="74">
        <f>SUM(N164+N178+N182+N187+N214+N225)</f>
        <v>2085691121.0099998</v>
      </c>
      <c r="O163" s="74">
        <f>SUM(O164+O178+O182+O187+O214+O225)</f>
        <v>2557907031.2799997</v>
      </c>
      <c r="P163" s="74">
        <f>SUM(P164+P178+P182+P187+P214+P225)</f>
        <v>2103357086.6871698</v>
      </c>
      <c r="Q163" s="48"/>
    </row>
    <row r="164" spans="1:68" s="51" customFormat="1" x14ac:dyDescent="0.2">
      <c r="A164" s="78"/>
      <c r="B164" s="83">
        <v>6.01</v>
      </c>
      <c r="C164" s="103" t="s">
        <v>378</v>
      </c>
      <c r="D164" s="110">
        <f t="shared" ref="D164:F164" si="130">SUM(D165+D167+D169)</f>
        <v>333590461.75</v>
      </c>
      <c r="E164" s="110">
        <f t="shared" si="130"/>
        <v>93230948.289999992</v>
      </c>
      <c r="F164" s="135">
        <f t="shared" si="130"/>
        <v>426821410.04000002</v>
      </c>
      <c r="G164" s="135">
        <f>SUM(G165+G167+G169)</f>
        <v>22514809.629999999</v>
      </c>
      <c r="H164" s="135">
        <f t="shared" ref="H164:J164" si="131">SUM(H165+H167+H169)</f>
        <v>275860762.01999998</v>
      </c>
      <c r="I164" s="110">
        <f t="shared" si="131"/>
        <v>0</v>
      </c>
      <c r="J164" s="110">
        <f t="shared" si="131"/>
        <v>150960648.02000001</v>
      </c>
      <c r="K164" s="111">
        <f t="shared" si="106"/>
        <v>0.35368574412856324</v>
      </c>
      <c r="L164" s="77"/>
      <c r="M164" s="110">
        <f t="shared" ref="M164:P164" si="132">SUM(M165+M167+M169)</f>
        <v>38612120.57</v>
      </c>
      <c r="N164" s="110">
        <f t="shared" si="132"/>
        <v>237248641.44999999</v>
      </c>
      <c r="O164" s="110">
        <f t="shared" si="132"/>
        <v>275860762.01999998</v>
      </c>
      <c r="P164" s="110">
        <f t="shared" si="132"/>
        <v>150960648.02000001</v>
      </c>
      <c r="Q164" s="48"/>
    </row>
    <row r="165" spans="1:68" s="51" customFormat="1" hidden="1" x14ac:dyDescent="0.2">
      <c r="B165" s="79" t="s">
        <v>379</v>
      </c>
      <c r="C165" s="112" t="s">
        <v>380</v>
      </c>
      <c r="D165" s="81">
        <f t="shared" ref="D165:P165" si="133">+D166</f>
        <v>0</v>
      </c>
      <c r="E165" s="81">
        <f t="shared" si="133"/>
        <v>0</v>
      </c>
      <c r="F165" s="81">
        <f t="shared" si="133"/>
        <v>0</v>
      </c>
      <c r="G165" s="81">
        <f t="shared" si="133"/>
        <v>0</v>
      </c>
      <c r="H165" s="81">
        <f t="shared" si="133"/>
        <v>0</v>
      </c>
      <c r="I165" s="81">
        <f t="shared" si="133"/>
        <v>0</v>
      </c>
      <c r="J165" s="81">
        <f t="shared" si="133"/>
        <v>0</v>
      </c>
      <c r="K165" s="82">
        <f t="shared" si="106"/>
        <v>0</v>
      </c>
      <c r="L165" s="97"/>
      <c r="M165" s="81">
        <f t="shared" si="133"/>
        <v>0</v>
      </c>
      <c r="N165" s="81">
        <f t="shared" si="133"/>
        <v>0</v>
      </c>
      <c r="O165" s="81">
        <f t="shared" si="133"/>
        <v>0</v>
      </c>
      <c r="P165" s="81">
        <f t="shared" si="133"/>
        <v>0</v>
      </c>
      <c r="Q165" s="48"/>
    </row>
    <row r="166" spans="1:68" hidden="1" x14ac:dyDescent="0.2">
      <c r="B166" s="94" t="s">
        <v>381</v>
      </c>
      <c r="C166" s="113" t="s">
        <v>382</v>
      </c>
      <c r="D166" s="85">
        <f>+'[5]Presupuesto 2020'!U166</f>
        <v>0</v>
      </c>
      <c r="E166" s="85">
        <f>+'[5]Programa I'!D166+'[5]Programa II'!D166+'[5]Programa III'!D166+'[5]Programa IV'!D166+'[5]Programa V'!D166</f>
        <v>0</v>
      </c>
      <c r="F166" s="99">
        <f>SUM(D166:E166)</f>
        <v>0</v>
      </c>
      <c r="G166" s="99">
        <f>+'[5]Programa I'!F166+'[5]Programa II'!F166+'[5]Programa III'!F166+'[5]Programa IV'!F166+'[5]Programa V'!F166</f>
        <v>0</v>
      </c>
      <c r="H166" s="99">
        <f>+'[5]Total Programa'!U165</f>
        <v>0</v>
      </c>
      <c r="I166" s="99">
        <v>0</v>
      </c>
      <c r="J166" s="99">
        <f>+F166-H166</f>
        <v>0</v>
      </c>
      <c r="K166" s="100">
        <f t="shared" si="106"/>
        <v>0</v>
      </c>
      <c r="L166" s="101"/>
      <c r="M166" s="99">
        <f>+'[5]Programa I'!L166+'[5]Programa II'!L166+'[5]Programa III'!L166+'[5]Programa IV'!L166+'[5]Programa V'!L166</f>
        <v>0</v>
      </c>
      <c r="N166" s="99">
        <f>+'[5]Programa I'!M166+'[5]Programa II'!M166+'[5]Programa III'!M166+'[5]Programa IV'!M166+'[5]Programa V'!M166</f>
        <v>0</v>
      </c>
      <c r="O166" s="99">
        <f>SUM(M166:N166)</f>
        <v>0</v>
      </c>
      <c r="P166" s="99">
        <f>+F166-O166</f>
        <v>0</v>
      </c>
      <c r="Q166" s="48"/>
    </row>
    <row r="167" spans="1:68" s="51" customFormat="1" hidden="1" x14ac:dyDescent="0.2">
      <c r="A167" s="45"/>
      <c r="B167" s="79" t="s">
        <v>383</v>
      </c>
      <c r="C167" s="51" t="s">
        <v>384</v>
      </c>
      <c r="D167" s="81">
        <f>+D168</f>
        <v>120000000</v>
      </c>
      <c r="E167" s="81">
        <f>+E168</f>
        <v>660000</v>
      </c>
      <c r="F167" s="81">
        <f t="shared" ref="F167:P167" si="134">+F168</f>
        <v>120660000</v>
      </c>
      <c r="G167" s="81">
        <f t="shared" si="134"/>
        <v>0</v>
      </c>
      <c r="H167" s="81">
        <f t="shared" si="134"/>
        <v>120658185</v>
      </c>
      <c r="I167" s="81">
        <f t="shared" si="134"/>
        <v>0</v>
      </c>
      <c r="J167" s="81">
        <f t="shared" si="134"/>
        <v>1815</v>
      </c>
      <c r="K167" s="82">
        <f t="shared" si="106"/>
        <v>1.504226752859274E-5</v>
      </c>
      <c r="L167" s="77"/>
      <c r="M167" s="81">
        <f t="shared" si="134"/>
        <v>0</v>
      </c>
      <c r="N167" s="81">
        <f t="shared" si="134"/>
        <v>120658185</v>
      </c>
      <c r="O167" s="81">
        <f t="shared" si="134"/>
        <v>120658185</v>
      </c>
      <c r="P167" s="81">
        <f t="shared" si="134"/>
        <v>1815</v>
      </c>
      <c r="Q167" s="48"/>
    </row>
    <row r="168" spans="1:68" hidden="1" x14ac:dyDescent="0.2">
      <c r="B168" s="94" t="s">
        <v>385</v>
      </c>
      <c r="C168" s="45" t="s">
        <v>386</v>
      </c>
      <c r="D168" s="85">
        <f>+'[5]Presupuesto 2020'!U168</f>
        <v>120000000</v>
      </c>
      <c r="E168" s="85">
        <f>+'[5]Programa I'!D168+'[5]Programa II'!D168+'[5]Programa III'!D168+'[5]Programa IV'!D168+'[5]Programa V'!D168</f>
        <v>660000</v>
      </c>
      <c r="F168" s="99">
        <f>SUM(D168:E168)</f>
        <v>120660000</v>
      </c>
      <c r="G168" s="99">
        <f>+'[5]Programa I'!F168+'[5]Programa II'!F168+'[5]Programa III'!F168+'[5]Programa IV'!F168+'[5]Programa V'!F168</f>
        <v>0</v>
      </c>
      <c r="H168" s="99">
        <f>+'[5]Total Programa'!U167</f>
        <v>120658185</v>
      </c>
      <c r="I168" s="99">
        <f>+'[5]Programa I'!H168+'[5]Programa II'!H168+'[5]Programa III'!H168+'[5]Programa IV'!H168+'[5]Programa V'!H168</f>
        <v>0</v>
      </c>
      <c r="J168" s="99">
        <f>+F168-H168-I168</f>
        <v>1815</v>
      </c>
      <c r="K168" s="100">
        <f t="shared" si="106"/>
        <v>1.504226752859274E-5</v>
      </c>
      <c r="L168" s="77"/>
      <c r="M168" s="99">
        <f>+'[5]Programa I'!L168+'[5]Programa II'!L168+'[5]Programa III'!L168+'[5]Programa IV'!L168+'[5]Programa V'!L168</f>
        <v>0</v>
      </c>
      <c r="N168" s="99">
        <f>+'[5]Programa I'!M168+'[5]Programa II'!M168+'[5]Programa III'!M168+'[5]Programa IV'!M168+'[5]Programa V'!M168</f>
        <v>120658185</v>
      </c>
      <c r="O168" s="99">
        <f>SUM(M168:N168)</f>
        <v>120658185</v>
      </c>
      <c r="P168" s="99">
        <f>+F168-O168</f>
        <v>1815</v>
      </c>
      <c r="Q168" s="48"/>
    </row>
    <row r="169" spans="1:68" s="51" customFormat="1" hidden="1" x14ac:dyDescent="0.2">
      <c r="A169" s="45"/>
      <c r="B169" s="96" t="s">
        <v>387</v>
      </c>
      <c r="C169" s="51" t="s">
        <v>388</v>
      </c>
      <c r="D169" s="81">
        <f t="shared" ref="D169:J169" si="135">SUM(D170:D177)</f>
        <v>213590461.75</v>
      </c>
      <c r="E169" s="81">
        <f t="shared" si="135"/>
        <v>92570948.289999992</v>
      </c>
      <c r="F169" s="81">
        <f t="shared" si="135"/>
        <v>306161410.04000002</v>
      </c>
      <c r="G169" s="81">
        <f t="shared" si="135"/>
        <v>22514809.629999999</v>
      </c>
      <c r="H169" s="81">
        <f t="shared" si="135"/>
        <v>155202577.01999998</v>
      </c>
      <c r="I169" s="81">
        <f t="shared" si="135"/>
        <v>0</v>
      </c>
      <c r="J169" s="81">
        <f t="shared" si="135"/>
        <v>150958833.02000001</v>
      </c>
      <c r="K169" s="82">
        <f t="shared" si="106"/>
        <v>0.49306943353924726</v>
      </c>
      <c r="L169" s="77"/>
      <c r="M169" s="81">
        <f>SUM(M170:M177)</f>
        <v>38612120.57</v>
      </c>
      <c r="N169" s="81">
        <f>SUM(N170:N177)</f>
        <v>116590456.45</v>
      </c>
      <c r="O169" s="81">
        <f>SUM(O170:O177)</f>
        <v>155202577.01999998</v>
      </c>
      <c r="P169" s="81">
        <f>SUM(P170:P177)</f>
        <v>150958833.02000001</v>
      </c>
      <c r="Q169" s="48"/>
    </row>
    <row r="170" spans="1:68" hidden="1" x14ac:dyDescent="0.2">
      <c r="B170" s="83" t="s">
        <v>389</v>
      </c>
      <c r="C170" s="102" t="s">
        <v>390</v>
      </c>
      <c r="D170" s="85">
        <f>+'[5]Presupuesto 2020'!U170</f>
        <v>0</v>
      </c>
      <c r="E170" s="85">
        <f>+'[5]Programa I'!D170+'[5]Programa II'!D170+'[5]Programa III'!D170+'[5]Programa IV'!D170+'[5]Programa V'!D170</f>
        <v>0</v>
      </c>
      <c r="F170" s="99">
        <f t="shared" ref="F170:F177" si="136">SUM(D170:E170)</f>
        <v>0</v>
      </c>
      <c r="G170" s="99">
        <f>+'[5]Programa I'!F170+'[5]Programa II'!F170+'[5]Programa III'!F170+'[5]Programa IV'!F170+'[5]Programa V'!F170</f>
        <v>0</v>
      </c>
      <c r="H170" s="99">
        <f>+'[5]Total Programa'!U169</f>
        <v>0</v>
      </c>
      <c r="I170" s="99">
        <v>0</v>
      </c>
      <c r="J170" s="99">
        <f>+F170-H170</f>
        <v>0</v>
      </c>
      <c r="K170" s="100">
        <f t="shared" si="106"/>
        <v>0</v>
      </c>
      <c r="L170" s="101"/>
      <c r="M170" s="99">
        <f>+'[5]Programa I'!L170+'[5]Programa II'!L170+'[5]Programa III'!L170+'[5]Programa IV'!L170+'[5]Programa V'!L170</f>
        <v>0</v>
      </c>
      <c r="N170" s="99">
        <f>+'[5]Programa I'!M170+'[5]Programa II'!M170+'[5]Programa III'!M170+'[5]Programa IV'!M170+'[5]Programa V'!M170</f>
        <v>0</v>
      </c>
      <c r="O170" s="99">
        <f t="shared" ref="O170:O177" si="137">SUM(M170:N170)</f>
        <v>0</v>
      </c>
      <c r="P170" s="99">
        <f t="shared" ref="P170:P177" si="138">+F170-O170</f>
        <v>0</v>
      </c>
      <c r="Q170" s="48"/>
    </row>
    <row r="171" spans="1:68" hidden="1" x14ac:dyDescent="0.2">
      <c r="B171" s="83" t="s">
        <v>391</v>
      </c>
      <c r="C171" s="102" t="s">
        <v>392</v>
      </c>
      <c r="D171" s="85">
        <f>+'[5]Presupuesto 2020'!U171</f>
        <v>22359791.370000001</v>
      </c>
      <c r="E171" s="85">
        <f>+'[5]Programa I'!D171+'[5]Programa II'!D171+'[5]Programa III'!D171+'[5]Programa IV'!D171+'[5]Programa V'!D171</f>
        <v>22772454.539999999</v>
      </c>
      <c r="F171" s="99">
        <f t="shared" si="136"/>
        <v>45132245.909999996</v>
      </c>
      <c r="G171" s="99">
        <f>+'[5]Programa I'!F171+'[5]Programa II'!F171+'[5]Programa III'!F171+'[5]Programa IV'!F171+'[5]Programa V'!F171</f>
        <v>3034117.8</v>
      </c>
      <c r="H171" s="99">
        <f>+'[5]Total Programa'!U170</f>
        <v>20739705.030000001</v>
      </c>
      <c r="I171" s="99">
        <f>+'[5]Programa I'!H171+'[5]Programa II'!H171+'[5]Programa III'!H171+'[5]Programa IV'!H171+'[5]Programa V'!H171</f>
        <v>0</v>
      </c>
      <c r="J171" s="99">
        <f t="shared" ref="J171:J177" si="139">+F171-H171-I171</f>
        <v>24392540.879999995</v>
      </c>
      <c r="K171" s="100">
        <f t="shared" si="106"/>
        <v>0.54046813731898313</v>
      </c>
      <c r="L171" s="77"/>
      <c r="M171" s="99">
        <f>+'[5]Programa I'!L171+'[5]Programa II'!L171+'[5]Programa III'!L171+'[5]Programa IV'!L171+'[5]Programa V'!L171</f>
        <v>4897917.1999999993</v>
      </c>
      <c r="N171" s="99">
        <f>+'[5]Programa I'!M171+'[5]Programa II'!M171+'[5]Programa III'!M171+'[5]Programa IV'!M171+'[5]Programa V'!M171</f>
        <v>15841787.83</v>
      </c>
      <c r="O171" s="99">
        <f t="shared" si="137"/>
        <v>20739705.030000001</v>
      </c>
      <c r="P171" s="99">
        <f t="shared" si="138"/>
        <v>24392540.879999995</v>
      </c>
      <c r="Q171" s="48"/>
    </row>
    <row r="172" spans="1:68" hidden="1" x14ac:dyDescent="0.2">
      <c r="B172" s="83" t="s">
        <v>393</v>
      </c>
      <c r="C172" s="102" t="s">
        <v>394</v>
      </c>
      <c r="D172" s="85">
        <f>+'[5]Presupuesto 2020'!U172</f>
        <v>1920525.33</v>
      </c>
      <c r="E172" s="85">
        <f>+'[5]Programa I'!D172+'[5]Programa II'!D172+'[5]Programa III'!D172+'[5]Programa IV'!D172+'[5]Programa V'!D172</f>
        <v>9627724.7800000012</v>
      </c>
      <c r="F172" s="99">
        <f t="shared" si="136"/>
        <v>11548250.110000001</v>
      </c>
      <c r="G172" s="99">
        <f>+'[5]Programa I'!F172+'[5]Programa II'!F172+'[5]Programa III'!F172+'[5]Programa IV'!F172+'[5]Programa V'!F172</f>
        <v>0</v>
      </c>
      <c r="H172" s="99">
        <f>+'[5]Total Programa'!U171</f>
        <v>449875.6</v>
      </c>
      <c r="I172" s="99">
        <f>+'[5]Programa I'!H172+'[5]Programa II'!H172+'[5]Programa III'!H172+'[5]Programa IV'!H172+'[5]Programa V'!H172</f>
        <v>0</v>
      </c>
      <c r="J172" s="99">
        <f t="shared" si="139"/>
        <v>11098374.510000002</v>
      </c>
      <c r="K172" s="100">
        <f t="shared" si="106"/>
        <v>0.96104382952267042</v>
      </c>
      <c r="L172" s="77"/>
      <c r="M172" s="99">
        <f>+'[5]Programa I'!L172+'[5]Programa II'!L172+'[5]Programa III'!L172+'[5]Programa IV'!L172+'[5]Programa V'!L172</f>
        <v>0</v>
      </c>
      <c r="N172" s="99">
        <f>+'[5]Programa I'!M172+'[5]Programa II'!M172+'[5]Programa III'!M172+'[5]Programa IV'!M172+'[5]Programa V'!M172</f>
        <v>449875.6</v>
      </c>
      <c r="O172" s="99">
        <f t="shared" si="137"/>
        <v>449875.6</v>
      </c>
      <c r="P172" s="99">
        <f t="shared" si="138"/>
        <v>11098374.510000002</v>
      </c>
      <c r="Q172" s="48"/>
    </row>
    <row r="173" spans="1:68" hidden="1" x14ac:dyDescent="0.2">
      <c r="B173" s="83" t="s">
        <v>395</v>
      </c>
      <c r="C173" s="102" t="s">
        <v>396</v>
      </c>
      <c r="D173" s="85">
        <f>+'[5]Presupuesto 2020'!U173</f>
        <v>122918008.8</v>
      </c>
      <c r="E173" s="85">
        <f>+'[5]Programa I'!D173+'[5]Programa II'!D173+'[5]Programa III'!D173+'[5]Programa IV'!D173+'[5]Programa V'!D173</f>
        <v>-8529117.8300000001</v>
      </c>
      <c r="F173" s="99">
        <f t="shared" si="136"/>
        <v>114388890.97</v>
      </c>
      <c r="G173" s="99">
        <f>+'[5]Programa I'!F173+'[5]Programa II'!F173+'[5]Programa III'!F173+'[5]Programa IV'!F173+'[5]Programa V'!F173</f>
        <v>3170506.91</v>
      </c>
      <c r="H173" s="99">
        <f>+'[5]Total Programa'!U172</f>
        <v>40725085.159999996</v>
      </c>
      <c r="I173" s="99">
        <f>+'[5]Programa I'!H173+'[5]Programa II'!H173+'[5]Programa III'!H173+'[5]Programa IV'!H173+'[5]Programa V'!H173</f>
        <v>0</v>
      </c>
      <c r="J173" s="99">
        <f t="shared" si="139"/>
        <v>73663805.810000002</v>
      </c>
      <c r="K173" s="100">
        <f t="shared" si="106"/>
        <v>0.64397692105712701</v>
      </c>
      <c r="L173" s="77"/>
      <c r="M173" s="99">
        <f>+'[5]Programa I'!L173+'[5]Programa II'!L173+'[5]Programa III'!L173+'[5]Programa IV'!L173+'[5]Programa V'!L173</f>
        <v>7046418.8000000007</v>
      </c>
      <c r="N173" s="99">
        <f>+'[5]Programa I'!M173+'[5]Programa II'!M173+'[5]Programa III'!M173+'[5]Programa IV'!M173+'[5]Programa V'!M173</f>
        <v>33678666.359999999</v>
      </c>
      <c r="O173" s="99">
        <f t="shared" si="137"/>
        <v>40725085.159999996</v>
      </c>
      <c r="P173" s="99">
        <f t="shared" si="138"/>
        <v>73663805.810000002</v>
      </c>
      <c r="Q173" s="48"/>
    </row>
    <row r="174" spans="1:68" hidden="1" x14ac:dyDescent="0.2">
      <c r="B174" s="83" t="s">
        <v>397</v>
      </c>
      <c r="C174" s="102" t="s">
        <v>398</v>
      </c>
      <c r="D174" s="85">
        <f>+'[5]Presupuesto 2020'!U174</f>
        <v>50327676.25</v>
      </c>
      <c r="E174" s="85">
        <f>+'[5]Programa I'!D174+'[5]Programa II'!D174+'[5]Programa III'!D174+'[5]Programa IV'!D174+'[5]Programa V'!D174</f>
        <v>68699886.799999997</v>
      </c>
      <c r="F174" s="99">
        <f t="shared" si="136"/>
        <v>119027563.05</v>
      </c>
      <c r="G174" s="99">
        <f>+'[5]Programa I'!F174+'[5]Programa II'!F174+'[5]Programa III'!F174+'[5]Programa IV'!F174+'[5]Programa V'!F174</f>
        <v>15883209.689999999</v>
      </c>
      <c r="H174" s="99">
        <f>+'[5]Total Programa'!U173</f>
        <v>89562669.239999995</v>
      </c>
      <c r="I174" s="99">
        <f>+'[5]Programa I'!H174+'[5]Programa II'!H174+'[5]Programa III'!H174+'[5]Programa IV'!H174+'[5]Programa V'!H174</f>
        <v>0</v>
      </c>
      <c r="J174" s="99">
        <f t="shared" si="139"/>
        <v>29464893.810000002</v>
      </c>
      <c r="K174" s="100">
        <f t="shared" si="106"/>
        <v>0.24754681230953759</v>
      </c>
      <c r="L174" s="77"/>
      <c r="M174" s="99">
        <f>+'[5]Programa I'!L174+'[5]Programa II'!L174+'[5]Programa III'!L174+'[5]Programa IV'!L174+'[5]Programa V'!L174</f>
        <v>25813834.109999999</v>
      </c>
      <c r="N174" s="99">
        <f>+'[5]Programa I'!M174+'[5]Programa II'!M174+'[5]Programa III'!M174+'[5]Programa IV'!M174+'[5]Programa V'!M174</f>
        <v>63748835.130000003</v>
      </c>
      <c r="O174" s="99">
        <f t="shared" si="137"/>
        <v>89562669.24000001</v>
      </c>
      <c r="P174" s="99">
        <f t="shared" si="138"/>
        <v>29464893.809999987</v>
      </c>
      <c r="Q174" s="48"/>
    </row>
    <row r="175" spans="1:68" hidden="1" x14ac:dyDescent="0.2">
      <c r="B175" s="83" t="s">
        <v>399</v>
      </c>
      <c r="C175" s="102" t="s">
        <v>400</v>
      </c>
      <c r="D175" s="85">
        <f>+'[5]Presupuesto 2020'!U175</f>
        <v>0</v>
      </c>
      <c r="E175" s="85">
        <f>+'[5]Programa I'!D175+'[5]Programa II'!D175+'[5]Programa III'!D175+'[5]Programa IV'!D175+'[5]Programa V'!D175</f>
        <v>0</v>
      </c>
      <c r="F175" s="99">
        <f t="shared" si="136"/>
        <v>0</v>
      </c>
      <c r="G175" s="99">
        <f>+'[5]Programa I'!F175+'[5]Programa II'!F175+'[5]Programa III'!F175+'[5]Programa IV'!F175+'[5]Programa V'!F175</f>
        <v>0</v>
      </c>
      <c r="H175" s="99">
        <f>+'[5]Total Programa'!U174</f>
        <v>0</v>
      </c>
      <c r="I175" s="99">
        <f>+'[5]Programa I'!H175+'[5]Programa II'!H175+'[5]Programa III'!H175+'[5]Programa IV'!H175+'[5]Programa V'!H175</f>
        <v>0</v>
      </c>
      <c r="J175" s="99">
        <f t="shared" si="139"/>
        <v>0</v>
      </c>
      <c r="K175" s="100">
        <f t="shared" si="106"/>
        <v>0</v>
      </c>
      <c r="L175" s="101"/>
      <c r="M175" s="99">
        <f>+'[5]Programa I'!L175+'[5]Programa II'!L175+'[5]Programa III'!L175+'[5]Programa IV'!L175+'[5]Programa V'!L175</f>
        <v>0</v>
      </c>
      <c r="N175" s="99">
        <f>+'[5]Programa I'!M175+'[5]Programa II'!M175+'[5]Programa III'!M175+'[5]Programa IV'!M175+'[5]Programa V'!M175</f>
        <v>0</v>
      </c>
      <c r="O175" s="99">
        <f t="shared" si="137"/>
        <v>0</v>
      </c>
      <c r="P175" s="99">
        <f t="shared" si="138"/>
        <v>0</v>
      </c>
      <c r="Q175" s="48"/>
    </row>
    <row r="176" spans="1:68" hidden="1" x14ac:dyDescent="0.2">
      <c r="B176" s="83" t="s">
        <v>401</v>
      </c>
      <c r="C176" s="102" t="s">
        <v>402</v>
      </c>
      <c r="D176" s="85">
        <f>+'[5]Presupuesto 2020'!U176</f>
        <v>1064460</v>
      </c>
      <c r="E176" s="85">
        <f>+'[5]Programa I'!D176+'[5]Programa II'!D176+'[5]Programa III'!D176+'[5]Programa IV'!D176+'[5]Programa V'!D176</f>
        <v>0</v>
      </c>
      <c r="F176" s="99">
        <f t="shared" si="136"/>
        <v>1064460</v>
      </c>
      <c r="G176" s="99">
        <f>+'[5]Programa I'!F176+'[5]Programa II'!F176+'[5]Programa III'!F176+'[5]Programa IV'!F176+'[5]Programa V'!F176</f>
        <v>0</v>
      </c>
      <c r="H176" s="99">
        <f>+'[5]Total Programa'!U175</f>
        <v>982664.95000000007</v>
      </c>
      <c r="I176" s="99">
        <f>+'[5]Programa I'!H176+'[5]Programa II'!H176+'[5]Programa III'!H176+'[5]Programa IV'!H176+'[5]Programa V'!H176</f>
        <v>0</v>
      </c>
      <c r="J176" s="99">
        <f t="shared" si="139"/>
        <v>81795.04999999993</v>
      </c>
      <c r="K176" s="108">
        <f t="shared" si="106"/>
        <v>7.6841825902335389E-2</v>
      </c>
      <c r="L176" s="77"/>
      <c r="M176" s="99">
        <f>+'[5]Programa I'!L176+'[5]Programa II'!L176+'[5]Programa III'!L176+'[5]Programa IV'!L176+'[5]Programa V'!L176</f>
        <v>0</v>
      </c>
      <c r="N176" s="99">
        <f>+'[5]Programa I'!M176+'[5]Programa II'!M176+'[5]Programa III'!M176+'[5]Programa IV'!M176+'[5]Programa V'!M176</f>
        <v>982664.95000000007</v>
      </c>
      <c r="O176" s="99">
        <f t="shared" si="137"/>
        <v>982664.95000000007</v>
      </c>
      <c r="P176" s="99">
        <f t="shared" si="138"/>
        <v>81795.04999999993</v>
      </c>
      <c r="Q176" s="48"/>
    </row>
    <row r="177" spans="1:17" hidden="1" x14ac:dyDescent="0.2">
      <c r="B177" s="83" t="s">
        <v>403</v>
      </c>
      <c r="C177" s="102" t="s">
        <v>404</v>
      </c>
      <c r="D177" s="85">
        <f>+'[5]Presupuesto 2020'!U177</f>
        <v>15000000</v>
      </c>
      <c r="E177" s="85">
        <f>+'[5]Programa I'!D177+'[5]Programa II'!D177+'[5]Programa III'!D177+'[5]Programa IV'!D177+'[5]Programa V'!D177</f>
        <v>0</v>
      </c>
      <c r="F177" s="99">
        <f t="shared" si="136"/>
        <v>15000000</v>
      </c>
      <c r="G177" s="99">
        <f>+'[5]Programa I'!F177+'[5]Programa II'!F177+'[5]Programa III'!F177+'[5]Programa IV'!F177+'[5]Programa V'!F177</f>
        <v>426975.23</v>
      </c>
      <c r="H177" s="99">
        <f>+'[5]Total Programa'!U176</f>
        <v>2742577.0399999996</v>
      </c>
      <c r="I177" s="99">
        <f>+'[5]Programa I'!H177+'[5]Programa II'!H177+'[5]Programa III'!H177+'[5]Programa IV'!H177+'[5]Programa V'!H177</f>
        <v>0</v>
      </c>
      <c r="J177" s="99">
        <f t="shared" si="139"/>
        <v>12257422.960000001</v>
      </c>
      <c r="K177" s="108">
        <f t="shared" si="106"/>
        <v>0.81716153066666675</v>
      </c>
      <c r="L177" s="77"/>
      <c r="M177" s="99">
        <f>+'[5]Programa I'!L177+'[5]Programa II'!L177+'[5]Programa III'!L177+'[5]Programa IV'!L177+'[5]Programa V'!L177</f>
        <v>853950.46</v>
      </c>
      <c r="N177" s="99">
        <f>+'[5]Programa I'!M177+'[5]Programa II'!M177+'[5]Programa III'!M177+'[5]Programa IV'!M177+'[5]Programa V'!M177</f>
        <v>1888626.58</v>
      </c>
      <c r="O177" s="99">
        <f t="shared" si="137"/>
        <v>2742577.04</v>
      </c>
      <c r="P177" s="99">
        <f t="shared" si="138"/>
        <v>12257422.960000001</v>
      </c>
      <c r="Q177" s="48"/>
    </row>
    <row r="178" spans="1:17" s="51" customFormat="1" x14ac:dyDescent="0.2">
      <c r="A178" s="78"/>
      <c r="B178" s="83">
        <v>6.02</v>
      </c>
      <c r="C178" s="103" t="s">
        <v>405</v>
      </c>
      <c r="D178" s="81">
        <f t="shared" ref="D178:J178" si="140">SUM(D179:D181)</f>
        <v>15500000</v>
      </c>
      <c r="E178" s="81">
        <f t="shared" si="140"/>
        <v>3500000</v>
      </c>
      <c r="F178" s="133">
        <f t="shared" si="140"/>
        <v>19000000</v>
      </c>
      <c r="G178" s="133">
        <f t="shared" si="140"/>
        <v>84864</v>
      </c>
      <c r="H178" s="133">
        <f t="shared" si="140"/>
        <v>965220.1</v>
      </c>
      <c r="I178" s="81">
        <f t="shared" ref="I178" si="141">SUM(I179:I181)</f>
        <v>0</v>
      </c>
      <c r="J178" s="81">
        <f t="shared" si="140"/>
        <v>18034779.899999999</v>
      </c>
      <c r="K178" s="82">
        <f t="shared" si="106"/>
        <v>0.94919894210526312</v>
      </c>
      <c r="L178" s="77"/>
      <c r="M178" s="81">
        <f>SUM(M179:M181)</f>
        <v>84864</v>
      </c>
      <c r="N178" s="81">
        <f>SUM(N179:N181)</f>
        <v>880356.1</v>
      </c>
      <c r="O178" s="81">
        <f>SUM(O179:O181)</f>
        <v>965220.1</v>
      </c>
      <c r="P178" s="81">
        <f>SUM(P179:P181)</f>
        <v>18034779.899999999</v>
      </c>
      <c r="Q178" s="48"/>
    </row>
    <row r="179" spans="1:17" hidden="1" x14ac:dyDescent="0.2">
      <c r="B179" s="83" t="s">
        <v>406</v>
      </c>
      <c r="C179" s="103" t="s">
        <v>407</v>
      </c>
      <c r="D179" s="85">
        <f>+'[5]Presupuesto 2020'!U179</f>
        <v>12500000</v>
      </c>
      <c r="E179" s="85">
        <f>+'[5]Programa I'!D179+'[5]Programa II'!D179+'[5]Programa III'!D179+'[5]Programa IV'!D179+'[5]Programa V'!D179</f>
        <v>3500000</v>
      </c>
      <c r="F179" s="99">
        <f>SUM(D179:E179)</f>
        <v>16000000</v>
      </c>
      <c r="G179" s="99">
        <f>+'[5]Programa I'!F179+'[5]Programa II'!F179+'[5]Programa III'!F179+'[5]Programa IV'!F179+'[5]Programa V'!F179</f>
        <v>84864</v>
      </c>
      <c r="H179" s="99">
        <f>+'[5]Total Programa'!U178</f>
        <v>690120.1</v>
      </c>
      <c r="I179" s="99">
        <f>+'[5]Programa I'!H179+'[5]Programa II'!H179+'[5]Programa III'!H179+'[5]Programa IV'!H179+'[5]Programa V'!H179</f>
        <v>0</v>
      </c>
      <c r="J179" s="99">
        <f>+F179-H179-I179</f>
        <v>15309879.9</v>
      </c>
      <c r="K179" s="100">
        <f t="shared" si="106"/>
        <v>0.95686749375000002</v>
      </c>
      <c r="L179" s="77"/>
      <c r="M179" s="99">
        <f>+'[5]Programa I'!L179+'[5]Programa II'!L179+'[5]Programa III'!L179+'[5]Programa IV'!L179+'[5]Programa V'!L179</f>
        <v>84864</v>
      </c>
      <c r="N179" s="99">
        <f>+'[5]Programa I'!M179+'[5]Programa II'!M179+'[5]Programa III'!M179+'[5]Programa IV'!M179+'[5]Programa V'!M179</f>
        <v>605256.1</v>
      </c>
      <c r="O179" s="99">
        <f t="shared" ref="O179:O181" si="142">SUM(M179:N179)</f>
        <v>690120.1</v>
      </c>
      <c r="P179" s="99">
        <f>+F179-O179</f>
        <v>15309879.9</v>
      </c>
      <c r="Q179" s="48"/>
    </row>
    <row r="180" spans="1:17" hidden="1" x14ac:dyDescent="0.2">
      <c r="B180" s="83" t="s">
        <v>408</v>
      </c>
      <c r="C180" s="103" t="s">
        <v>409</v>
      </c>
      <c r="D180" s="85">
        <f>+'[5]Presupuesto 2020'!U180</f>
        <v>3000000</v>
      </c>
      <c r="E180" s="85">
        <f>+'[5]Programa I'!D180+'[5]Programa II'!D180+'[5]Programa III'!D180+'[5]Programa IV'!D180+'[5]Programa V'!D180</f>
        <v>0</v>
      </c>
      <c r="F180" s="86">
        <f>SUM(D180:E180)</f>
        <v>3000000</v>
      </c>
      <c r="G180" s="86">
        <f>+'[5]Programa I'!F180+'[5]Programa II'!F180+'[5]Programa III'!F180+'[5]Programa IV'!F180+'[5]Programa V'!F180</f>
        <v>0</v>
      </c>
      <c r="H180" s="86">
        <f>+'[5]Total Programa'!U179</f>
        <v>275100</v>
      </c>
      <c r="I180" s="86">
        <f>+'[5]Programa I'!H180+'[5]Programa II'!H180+'[5]Programa III'!H180+'[5]Programa IV'!H180+'[5]Programa V'!H180</f>
        <v>0</v>
      </c>
      <c r="J180" s="86">
        <f>+F180-H180-I180</f>
        <v>2724900</v>
      </c>
      <c r="K180" s="86">
        <f t="shared" si="106"/>
        <v>0.9083</v>
      </c>
      <c r="L180" s="77"/>
      <c r="M180" s="86">
        <f>+'[5]Programa I'!L180+'[5]Programa II'!L180+'[5]Programa III'!L180+'[5]Programa IV'!L180+'[5]Programa V'!L180</f>
        <v>0</v>
      </c>
      <c r="N180" s="86">
        <f>+'[5]Programa I'!M180+'[5]Programa II'!M180+'[5]Programa III'!M180+'[5]Programa IV'!M180+'[5]Programa V'!M180</f>
        <v>275100</v>
      </c>
      <c r="O180" s="86">
        <f t="shared" si="142"/>
        <v>275100</v>
      </c>
      <c r="P180" s="85">
        <f>+F180-O180</f>
        <v>2724900</v>
      </c>
      <c r="Q180" s="48"/>
    </row>
    <row r="181" spans="1:17" hidden="1" x14ac:dyDescent="0.2">
      <c r="B181" s="94" t="s">
        <v>410</v>
      </c>
      <c r="C181" s="103" t="s">
        <v>411</v>
      </c>
      <c r="D181" s="85">
        <f>+'[5]Presupuesto 2020'!U181</f>
        <v>0</v>
      </c>
      <c r="E181" s="85">
        <f>+'[5]Programa I'!D181+'[5]Programa II'!D181+'[5]Programa III'!D181+'[5]Programa IV'!D181+'[5]Programa V'!D181</f>
        <v>0</v>
      </c>
      <c r="F181" s="85">
        <f>SUM(D181:E181)</f>
        <v>0</v>
      </c>
      <c r="G181" s="85">
        <f>+'[5]Programa I'!F181+'[5]Programa II'!F181+'[5]Programa III'!F181+'[5]Programa IV'!F181+'[5]Programa V'!F181</f>
        <v>0</v>
      </c>
      <c r="H181" s="85">
        <f>+'[5]Total Programa'!U180</f>
        <v>0</v>
      </c>
      <c r="I181" s="85">
        <v>0</v>
      </c>
      <c r="J181" s="85">
        <f>+F181-H181</f>
        <v>0</v>
      </c>
      <c r="K181" s="89">
        <f t="shared" si="106"/>
        <v>0</v>
      </c>
      <c r="L181" s="104"/>
      <c r="M181" s="85">
        <f>+'[5]Programa I'!L181+'[5]Programa II'!L181+'[5]Programa III'!L181+'[5]Programa IV'!L181+'[5]Programa V'!L181</f>
        <v>0</v>
      </c>
      <c r="N181" s="85">
        <f>+'[5]Programa I'!M181+'[5]Programa II'!M181+'[5]Programa III'!M181+'[5]Programa IV'!M181+'[5]Programa V'!M181</f>
        <v>0</v>
      </c>
      <c r="O181" s="85">
        <f t="shared" si="142"/>
        <v>0</v>
      </c>
      <c r="P181" s="85">
        <f>+F181-O181</f>
        <v>0</v>
      </c>
      <c r="Q181" s="48"/>
    </row>
    <row r="182" spans="1:17" s="51" customFormat="1" x14ac:dyDescent="0.2">
      <c r="A182" s="78"/>
      <c r="B182" s="83">
        <v>6.03</v>
      </c>
      <c r="C182" s="103" t="s">
        <v>412</v>
      </c>
      <c r="D182" s="81">
        <f>SUM(D183+D186)</f>
        <v>85500000</v>
      </c>
      <c r="E182" s="81">
        <f>SUM(E183+E186)</f>
        <v>0</v>
      </c>
      <c r="F182" s="133">
        <f t="shared" ref="F182:J182" si="143">SUM(F183+F186)</f>
        <v>85500000</v>
      </c>
      <c r="G182" s="133">
        <f t="shared" si="143"/>
        <v>911567.89</v>
      </c>
      <c r="H182" s="133">
        <f t="shared" si="143"/>
        <v>15480253.189999998</v>
      </c>
      <c r="I182" s="81">
        <f t="shared" si="143"/>
        <v>0</v>
      </c>
      <c r="J182" s="81">
        <f t="shared" si="143"/>
        <v>70019746.810000002</v>
      </c>
      <c r="K182" s="82">
        <f t="shared" si="106"/>
        <v>0.81894440713450301</v>
      </c>
      <c r="L182" s="77"/>
      <c r="M182" s="81">
        <f>SUM(M183+M186)</f>
        <v>1313602.07</v>
      </c>
      <c r="N182" s="81">
        <f>SUM(N183+N186)</f>
        <v>14166651.120000001</v>
      </c>
      <c r="O182" s="81">
        <f t="shared" ref="O182:P182" si="144">SUM(O183+O186)</f>
        <v>15480253.190000001</v>
      </c>
      <c r="P182" s="81">
        <f t="shared" si="144"/>
        <v>70019746.810000002</v>
      </c>
      <c r="Q182" s="48"/>
    </row>
    <row r="183" spans="1:17" s="51" customFormat="1" hidden="1" x14ac:dyDescent="0.2">
      <c r="A183" s="45"/>
      <c r="B183" s="79" t="s">
        <v>413</v>
      </c>
      <c r="C183" s="90" t="s">
        <v>414</v>
      </c>
      <c r="D183" s="81">
        <f t="shared" ref="D183:I183" si="145">SUM(D184:D185)</f>
        <v>62500000</v>
      </c>
      <c r="E183" s="81">
        <f t="shared" si="145"/>
        <v>0</v>
      </c>
      <c r="F183" s="81">
        <f t="shared" si="145"/>
        <v>62500000</v>
      </c>
      <c r="G183" s="81">
        <f t="shared" si="145"/>
        <v>0</v>
      </c>
      <c r="H183" s="81">
        <f t="shared" si="145"/>
        <v>7100941.459999999</v>
      </c>
      <c r="I183" s="81">
        <f t="shared" si="145"/>
        <v>0</v>
      </c>
      <c r="J183" s="81">
        <f>SUM(J184:J185)</f>
        <v>55399058.539999999</v>
      </c>
      <c r="K183" s="82">
        <f t="shared" si="106"/>
        <v>0.88638493663999995</v>
      </c>
      <c r="L183" s="77"/>
      <c r="M183" s="81">
        <f t="shared" ref="M183:O183" si="146">SUM(M184:M185)</f>
        <v>0</v>
      </c>
      <c r="N183" s="81">
        <f t="shared" si="146"/>
        <v>7100941.46</v>
      </c>
      <c r="O183" s="81">
        <f t="shared" si="146"/>
        <v>7100941.46</v>
      </c>
      <c r="P183" s="81">
        <f>SUM(P184:P185)</f>
        <v>55399058.539999999</v>
      </c>
      <c r="Q183" s="48"/>
    </row>
    <row r="184" spans="1:17" hidden="1" x14ac:dyDescent="0.2">
      <c r="B184" s="83" t="s">
        <v>415</v>
      </c>
      <c r="C184" s="103" t="s">
        <v>416</v>
      </c>
      <c r="D184" s="85">
        <f>+'[5]Presupuesto 2020'!U184</f>
        <v>37500000</v>
      </c>
      <c r="E184" s="85">
        <f>+'[5]Programa I'!D184+'[5]Programa II'!D184+'[5]Programa III'!D184+'[5]Programa IV'!D184+'[5]Programa V'!D184</f>
        <v>0</v>
      </c>
      <c r="F184" s="99">
        <f>SUM(D184:E184)</f>
        <v>37500000</v>
      </c>
      <c r="G184" s="99">
        <f>+'[5]Programa I'!F184+'[5]Programa II'!F184+'[5]Programa III'!F184+'[5]Programa IV'!F184+'[5]Programa V'!F184</f>
        <v>0</v>
      </c>
      <c r="H184" s="99">
        <f>+'[5]Total Programa'!U183</f>
        <v>0</v>
      </c>
      <c r="I184" s="99">
        <f>+'[5]Programa I'!H184+'[5]Programa II'!H184+'[5]Programa III'!H184+'[5]Programa IV'!H184+'[5]Programa V'!H184</f>
        <v>0</v>
      </c>
      <c r="J184" s="99">
        <f>+F184-H184-I184</f>
        <v>37500000</v>
      </c>
      <c r="K184" s="100">
        <f t="shared" si="106"/>
        <v>1</v>
      </c>
      <c r="L184" s="77"/>
      <c r="M184" s="99">
        <f>+'[5]Programa I'!L184+'[5]Programa II'!L184+'[5]Programa III'!L184+'[5]Programa IV'!L184+'[5]Programa V'!L184</f>
        <v>0</v>
      </c>
      <c r="N184" s="99">
        <f>+'[5]Programa I'!M184+'[5]Programa II'!M184+'[5]Programa III'!M184+'[5]Programa IV'!M184+'[5]Programa V'!M184</f>
        <v>0</v>
      </c>
      <c r="O184" s="99">
        <f t="shared" ref="O184:O186" si="147">SUM(M184:N184)</f>
        <v>0</v>
      </c>
      <c r="P184" s="99">
        <f>+F184-O184</f>
        <v>37500000</v>
      </c>
      <c r="Q184" s="48"/>
    </row>
    <row r="185" spans="1:17" hidden="1" x14ac:dyDescent="0.2">
      <c r="B185" s="83" t="s">
        <v>417</v>
      </c>
      <c r="C185" s="103" t="s">
        <v>418</v>
      </c>
      <c r="D185" s="85">
        <f>+'[5]Presupuesto 2020'!U185</f>
        <v>25000000</v>
      </c>
      <c r="E185" s="85">
        <f>+'[5]Programa I'!D185+'[5]Programa II'!D185+'[5]Programa III'!D185+'[5]Programa IV'!D185+'[5]Programa V'!D185</f>
        <v>0</v>
      </c>
      <c r="F185" s="99">
        <f>SUM(D185:E185)</f>
        <v>25000000</v>
      </c>
      <c r="G185" s="99">
        <f>+'[5]Programa I'!F185+'[5]Programa II'!F185+'[5]Programa III'!F185+'[5]Programa IV'!F185+'[5]Programa V'!F185</f>
        <v>0</v>
      </c>
      <c r="H185" s="99">
        <f>+'[5]Total Programa'!U184</f>
        <v>7100941.459999999</v>
      </c>
      <c r="I185" s="99">
        <f>+'[5]Programa I'!H185+'[5]Programa II'!H185+'[5]Programa III'!H185+'[5]Programa IV'!H185+'[5]Programa V'!H185</f>
        <v>0</v>
      </c>
      <c r="J185" s="99">
        <f>+F185-H185-I185</f>
        <v>17899058.539999999</v>
      </c>
      <c r="K185" s="100">
        <f t="shared" si="106"/>
        <v>0.71596234159999994</v>
      </c>
      <c r="L185" s="77"/>
      <c r="M185" s="99">
        <f>+'[5]Programa I'!L185+'[5]Programa II'!L185+'[5]Programa III'!L185+'[5]Programa IV'!L185+'[5]Programa V'!L185</f>
        <v>0</v>
      </c>
      <c r="N185" s="99">
        <f>+'[5]Programa I'!M185+'[5]Programa II'!M185+'[5]Programa III'!M185+'[5]Programa IV'!M185+'[5]Programa V'!M185</f>
        <v>7100941.46</v>
      </c>
      <c r="O185" s="99">
        <f t="shared" si="147"/>
        <v>7100941.46</v>
      </c>
      <c r="P185" s="99">
        <f>+F185-O185</f>
        <v>17899058.539999999</v>
      </c>
      <c r="Q185" s="48"/>
    </row>
    <row r="186" spans="1:17" hidden="1" x14ac:dyDescent="0.2">
      <c r="B186" s="94" t="s">
        <v>419</v>
      </c>
      <c r="C186" s="114" t="s">
        <v>420</v>
      </c>
      <c r="D186" s="85">
        <f>+'[5]Presupuesto 2020'!U186</f>
        <v>23000000</v>
      </c>
      <c r="E186" s="85">
        <f>+'[5]Programa I'!D186+'[5]Programa II'!D186+'[5]Programa III'!D186+'[5]Programa IV'!D186+'[5]Programa V'!D186</f>
        <v>0</v>
      </c>
      <c r="F186" s="99">
        <f>SUM(D186:E186)</f>
        <v>23000000</v>
      </c>
      <c r="G186" s="99">
        <f>+'[5]Programa I'!F186+'[5]Programa II'!F186+'[5]Programa III'!F186+'[5]Programa IV'!F186+'[5]Programa V'!F186</f>
        <v>911567.89</v>
      </c>
      <c r="H186" s="99">
        <f>+'[5]Total Programa'!U185</f>
        <v>8379311.7299999986</v>
      </c>
      <c r="I186" s="99">
        <f>+'[5]Programa I'!H186+'[5]Programa II'!H186+'[5]Programa III'!H186+'[5]Programa IV'!H186+'[5]Programa V'!H186</f>
        <v>0</v>
      </c>
      <c r="J186" s="99">
        <f>+F186-H186-I186</f>
        <v>14620688.270000001</v>
      </c>
      <c r="K186" s="100">
        <f t="shared" si="106"/>
        <v>0.63568209869565229</v>
      </c>
      <c r="L186" s="77"/>
      <c r="M186" s="99">
        <f>+'[5]Programa I'!L186+'[5]Programa II'!L186+'[5]Programa III'!L186+'[5]Programa IV'!L186+'[5]Programa V'!L186</f>
        <v>1313602.07</v>
      </c>
      <c r="N186" s="99">
        <f>+'[5]Programa I'!M186+'[5]Programa II'!M186+'[5]Programa III'!M186+'[5]Programa IV'!M186+'[5]Programa V'!M186</f>
        <v>7065709.6600000001</v>
      </c>
      <c r="O186" s="99">
        <f t="shared" si="147"/>
        <v>8379311.7300000004</v>
      </c>
      <c r="P186" s="99">
        <f>+F186-O186</f>
        <v>14620688.27</v>
      </c>
      <c r="Q186" s="48"/>
    </row>
    <row r="187" spans="1:17" s="51" customFormat="1" ht="12.95" customHeight="1" x14ac:dyDescent="0.2">
      <c r="A187" s="78"/>
      <c r="B187" s="83">
        <v>6.04</v>
      </c>
      <c r="C187" s="103" t="s">
        <v>421</v>
      </c>
      <c r="D187" s="80">
        <f>SUM(D188+D194+D212)</f>
        <v>943911984.73999977</v>
      </c>
      <c r="E187" s="80">
        <f>SUM(E188+E194+E212)</f>
        <v>378367048.4883607</v>
      </c>
      <c r="F187" s="133">
        <f t="shared" ref="F187:J187" si="148">SUM(F188+F194+F212)</f>
        <v>1322279033.2283607</v>
      </c>
      <c r="G187" s="133">
        <f t="shared" si="148"/>
        <v>30384439.960000001</v>
      </c>
      <c r="H187" s="133">
        <f t="shared" si="148"/>
        <v>695161395.07999992</v>
      </c>
      <c r="I187" s="81">
        <f t="shared" si="148"/>
        <v>0</v>
      </c>
      <c r="J187" s="81">
        <f t="shared" si="148"/>
        <v>627117638.14836085</v>
      </c>
      <c r="K187" s="82">
        <f t="shared" si="106"/>
        <v>0.47427027305821023</v>
      </c>
      <c r="L187" s="77"/>
      <c r="M187" s="81">
        <f t="shared" ref="M187:P187" si="149">SUM(M188+M194+M212)</f>
        <v>103908956.26000001</v>
      </c>
      <c r="N187" s="81">
        <f t="shared" si="149"/>
        <v>591252438.81999993</v>
      </c>
      <c r="O187" s="81">
        <f t="shared" si="149"/>
        <v>695161395.0799998</v>
      </c>
      <c r="P187" s="81">
        <f t="shared" si="149"/>
        <v>627117638.14836097</v>
      </c>
      <c r="Q187" s="48"/>
    </row>
    <row r="188" spans="1:17" s="51" customFormat="1" hidden="1" x14ac:dyDescent="0.2">
      <c r="A188" s="45"/>
      <c r="B188" s="96" t="s">
        <v>422</v>
      </c>
      <c r="C188" s="90" t="s">
        <v>423</v>
      </c>
      <c r="D188" s="81">
        <f>SUM(D189:D193)</f>
        <v>51856846.920000002</v>
      </c>
      <c r="E188" s="81">
        <f>SUM(E189:E193)</f>
        <v>21359912.11782426</v>
      </c>
      <c r="F188" s="81">
        <f t="shared" ref="F188:J188" si="150">SUM(F189:F193)</f>
        <v>73216759.037824258</v>
      </c>
      <c r="G188" s="81">
        <f t="shared" si="150"/>
        <v>6386918.1999999993</v>
      </c>
      <c r="H188" s="81">
        <f t="shared" si="150"/>
        <v>32656350.359999999</v>
      </c>
      <c r="I188" s="81">
        <f t="shared" si="150"/>
        <v>0</v>
      </c>
      <c r="J188" s="81">
        <f t="shared" si="150"/>
        <v>40560408.677824259</v>
      </c>
      <c r="K188" s="82">
        <f t="shared" si="106"/>
        <v>0.55397711139973416</v>
      </c>
      <c r="L188" s="77"/>
      <c r="M188" s="81">
        <f t="shared" ref="M188:P188" si="151">SUM(M189:M193)</f>
        <v>7238373.1999999993</v>
      </c>
      <c r="N188" s="81">
        <f t="shared" si="151"/>
        <v>25417977.16</v>
      </c>
      <c r="O188" s="81">
        <f t="shared" si="151"/>
        <v>32656350.359999999</v>
      </c>
      <c r="P188" s="81">
        <f t="shared" si="151"/>
        <v>40560408.677824259</v>
      </c>
      <c r="Q188" s="48"/>
    </row>
    <row r="189" spans="1:17" hidden="1" x14ac:dyDescent="0.2">
      <c r="B189" s="83" t="s">
        <v>424</v>
      </c>
      <c r="C189" s="115" t="s">
        <v>425</v>
      </c>
      <c r="D189" s="85">
        <f>+'[5]Presupuesto 2020'!U189</f>
        <v>27614859.670000002</v>
      </c>
      <c r="E189" s="85">
        <f>+'[5]Programa I'!D189+'[5]Programa II'!D189+'[5]Programa III'!D189+'[5]Programa IV'!D189+'[5]Programa V'!D189</f>
        <v>7305938.2180243619</v>
      </c>
      <c r="F189" s="99">
        <f>SUM(D189:E189)</f>
        <v>34920797.88802436</v>
      </c>
      <c r="G189" s="99">
        <f>+'[5]Programa I'!F189+'[5]Programa II'!F189+'[5]Programa III'!F189+'[5]Programa IV'!F189+'[5]Programa V'!F189</f>
        <v>4424763.5999999996</v>
      </c>
      <c r="H189" s="99">
        <f>+'[5]Total Programa'!U188</f>
        <v>26611822.159999996</v>
      </c>
      <c r="I189" s="99">
        <f>+'[5]Programa I'!H189+'[5]Programa II'!H189+'[5]Programa III'!H189+'[5]Programa IV'!H189+'[5]Programa V'!H189</f>
        <v>0</v>
      </c>
      <c r="J189" s="99">
        <f>+F189-H189-I189</f>
        <v>8308975.7280243635</v>
      </c>
      <c r="K189" s="100">
        <f t="shared" si="106"/>
        <v>0.23793773998714446</v>
      </c>
      <c r="L189" s="77"/>
      <c r="M189" s="99">
        <f>+'[5]Programa I'!L189+'[5]Programa II'!L189+'[5]Programa III'!L189+'[5]Programa IV'!L189+'[5]Programa V'!L189</f>
        <v>5133951.5999999996</v>
      </c>
      <c r="N189" s="99">
        <f>+'[5]Programa I'!M189+'[5]Programa II'!M189+'[5]Programa III'!M189+'[5]Programa IV'!M189+'[5]Programa V'!M189</f>
        <v>21477870.559999999</v>
      </c>
      <c r="O189" s="99">
        <f t="shared" ref="O189:O193" si="152">SUM(M189:N189)</f>
        <v>26611822.159999996</v>
      </c>
      <c r="P189" s="99">
        <f>+F189-O189</f>
        <v>8308975.7280243635</v>
      </c>
      <c r="Q189" s="48"/>
    </row>
    <row r="190" spans="1:17" hidden="1" x14ac:dyDescent="0.2">
      <c r="B190" s="83" t="s">
        <v>426</v>
      </c>
      <c r="C190" s="115" t="s">
        <v>427</v>
      </c>
      <c r="D190" s="85">
        <f>+'[5]Presupuesto 2020'!U190</f>
        <v>2378327.87</v>
      </c>
      <c r="E190" s="85">
        <f>+'[5]Programa I'!D190+'[5]Programa II'!D190+'[5]Programa III'!D190+'[5]Programa IV'!D190+'[5]Programa V'!D190</f>
        <v>856244.50497902685</v>
      </c>
      <c r="F190" s="99">
        <f>SUM(D190:E190)</f>
        <v>3234572.3749790271</v>
      </c>
      <c r="G190" s="99">
        <f>+'[5]Programa I'!F190+'[5]Programa II'!F190+'[5]Programa III'!F190+'[5]Programa IV'!F190+'[5]Programa V'!F190</f>
        <v>0</v>
      </c>
      <c r="H190" s="99">
        <f>+'[5]Total Programa'!U189</f>
        <v>549247.80000000005</v>
      </c>
      <c r="I190" s="99">
        <f>+'[5]Programa I'!H190+'[5]Programa II'!H190+'[5]Programa III'!H190+'[5]Programa IV'!H190+'[5]Programa V'!H190</f>
        <v>0</v>
      </c>
      <c r="J190" s="99">
        <f>+F190-H190-I190</f>
        <v>2685324.5749790268</v>
      </c>
      <c r="K190" s="100">
        <f t="shared" si="106"/>
        <v>0.83019461730128652</v>
      </c>
      <c r="L190" s="77"/>
      <c r="M190" s="99">
        <f>+'[5]Programa I'!L190+'[5]Programa II'!L190+'[5]Programa III'!L190+'[5]Programa IV'!L190+'[5]Programa V'!L190</f>
        <v>142267</v>
      </c>
      <c r="N190" s="99">
        <f>+'[5]Programa I'!M190+'[5]Programa II'!M190+'[5]Programa III'!M190+'[5]Programa IV'!M190+'[5]Programa V'!M190</f>
        <v>406980.8</v>
      </c>
      <c r="O190" s="99">
        <f t="shared" si="152"/>
        <v>549247.80000000005</v>
      </c>
      <c r="P190" s="99">
        <f>+F190-O190</f>
        <v>2685324.5749790268</v>
      </c>
      <c r="Q190" s="48"/>
    </row>
    <row r="191" spans="1:17" hidden="1" x14ac:dyDescent="0.2">
      <c r="B191" s="83" t="s">
        <v>428</v>
      </c>
      <c r="C191" s="115" t="s">
        <v>429</v>
      </c>
      <c r="D191" s="85">
        <f>+'[5]Presupuesto 2020'!U191</f>
        <v>0</v>
      </c>
      <c r="E191" s="85">
        <f>+'[5]Programa I'!D191+'[5]Programa II'!D191+'[5]Programa III'!D191+'[5]Programa IV'!D191+'[5]Programa V'!D191</f>
        <v>0</v>
      </c>
      <c r="F191" s="99">
        <f>SUM(D191:E191)</f>
        <v>0</v>
      </c>
      <c r="G191" s="99">
        <f>+'[5]Programa I'!F191+'[5]Programa II'!F191+'[5]Programa III'!F191+'[5]Programa IV'!F191+'[5]Programa V'!F191</f>
        <v>0</v>
      </c>
      <c r="H191" s="99">
        <f>+'[5]Total Programa'!U190</f>
        <v>0</v>
      </c>
      <c r="I191" s="99">
        <f>+'[5]Programa I'!H191+'[5]Programa II'!H191+'[5]Programa III'!H191+'[5]Programa IV'!H191+'[5]Programa V'!H191</f>
        <v>0</v>
      </c>
      <c r="J191" s="99">
        <f>+F191-H191-I191</f>
        <v>0</v>
      </c>
      <c r="K191" s="100">
        <f t="shared" si="106"/>
        <v>0</v>
      </c>
      <c r="L191" s="101"/>
      <c r="M191" s="99">
        <f>+'[5]Programa I'!L191+'[5]Programa II'!L191+'[5]Programa III'!L191+'[5]Programa IV'!L191+'[5]Programa V'!L191</f>
        <v>0</v>
      </c>
      <c r="N191" s="99">
        <f>+'[5]Programa I'!M191+'[5]Programa II'!M191+'[5]Programa III'!M191+'[5]Programa IV'!M191+'[5]Programa V'!M191</f>
        <v>0</v>
      </c>
      <c r="O191" s="99">
        <f t="shared" si="152"/>
        <v>0</v>
      </c>
      <c r="P191" s="99">
        <f>+F191-O191</f>
        <v>0</v>
      </c>
      <c r="Q191" s="48"/>
    </row>
    <row r="192" spans="1:17" hidden="1" x14ac:dyDescent="0.2">
      <c r="B192" s="94" t="s">
        <v>430</v>
      </c>
      <c r="C192" s="115" t="s">
        <v>431</v>
      </c>
      <c r="D192" s="85">
        <f>+'[5]Presupuesto 2020'!U192</f>
        <v>16705554.710000001</v>
      </c>
      <c r="E192" s="85">
        <f>+'[5]Programa I'!D192+'[5]Programa II'!D192+'[5]Programa III'!D192+'[5]Programa IV'!D192+'[5]Programa V'!D192</f>
        <v>2882391.8243755717</v>
      </c>
      <c r="F192" s="99">
        <f>SUM(D192:E192)</f>
        <v>19587946.534375571</v>
      </c>
      <c r="G192" s="99">
        <f>+'[5]Programa I'!F192+'[5]Programa II'!F192+'[5]Programa III'!F192+'[5]Programa IV'!F192+'[5]Programa V'!F192</f>
        <v>0</v>
      </c>
      <c r="H192" s="99">
        <f>+'[5]Total Programa'!U191</f>
        <v>0</v>
      </c>
      <c r="I192" s="99">
        <f>+'[5]Programa I'!H192+'[5]Programa II'!H192+'[5]Programa III'!H192+'[5]Programa IV'!H192+'[5]Programa V'!H192</f>
        <v>0</v>
      </c>
      <c r="J192" s="99">
        <f>+F192-H192-I192</f>
        <v>19587946.534375571</v>
      </c>
      <c r="K192" s="100">
        <f t="shared" si="106"/>
        <v>1</v>
      </c>
      <c r="L192" s="77"/>
      <c r="M192" s="99">
        <f>+'[5]Programa I'!L192+'[5]Programa II'!L192+'[5]Programa III'!L192+'[5]Programa IV'!L192+'[5]Programa V'!L192</f>
        <v>0</v>
      </c>
      <c r="N192" s="99">
        <f>+'[5]Programa I'!M192+'[5]Programa II'!M192+'[5]Programa III'!M192+'[5]Programa IV'!M192+'[5]Programa V'!M192</f>
        <v>0</v>
      </c>
      <c r="O192" s="99">
        <f t="shared" si="152"/>
        <v>0</v>
      </c>
      <c r="P192" s="99">
        <f>+F192-O192</f>
        <v>19587946.534375571</v>
      </c>
      <c r="Q192" s="48"/>
    </row>
    <row r="193" spans="1:17" hidden="1" x14ac:dyDescent="0.2">
      <c r="B193" s="94" t="s">
        <v>432</v>
      </c>
      <c r="C193" s="115" t="s">
        <v>433</v>
      </c>
      <c r="D193" s="85">
        <f>+'[5]Presupuesto 2020'!U193</f>
        <v>5158104.67</v>
      </c>
      <c r="E193" s="85">
        <f>+'[5]Programa I'!D193+'[5]Programa II'!D193+'[5]Programa III'!D193+'[5]Programa IV'!D193+'[5]Programa V'!D193</f>
        <v>10315337.570445299</v>
      </c>
      <c r="F193" s="99">
        <f>SUM(D193:E193)</f>
        <v>15473442.240445299</v>
      </c>
      <c r="G193" s="99">
        <f>+'[5]Programa I'!F193+'[5]Programa II'!F193+'[5]Programa III'!F193+'[5]Programa IV'!F193+'[5]Programa V'!F193</f>
        <v>1962154.6</v>
      </c>
      <c r="H193" s="99">
        <f>+'[5]Total Programa'!U192</f>
        <v>5495280.4000000004</v>
      </c>
      <c r="I193" s="99">
        <f>+'[5]Programa I'!H193+'[5]Programa II'!H193+'[5]Programa III'!H193+'[5]Programa IV'!H193+'[5]Programa V'!H193</f>
        <v>0</v>
      </c>
      <c r="J193" s="99">
        <f>+F193-H193-I193</f>
        <v>9978161.8404452987</v>
      </c>
      <c r="K193" s="100">
        <f t="shared" si="106"/>
        <v>0.64485727774029833</v>
      </c>
      <c r="L193" s="77"/>
      <c r="M193" s="99">
        <f>+'[5]Programa I'!L193+'[5]Programa II'!L193+'[5]Programa III'!L193+'[5]Programa IV'!L193+'[5]Programa V'!L193</f>
        <v>1962154.6</v>
      </c>
      <c r="N193" s="99">
        <f>+'[5]Programa I'!M193+'[5]Programa II'!M193+'[5]Programa III'!M193+'[5]Programa IV'!M193+'[5]Programa V'!M193</f>
        <v>3533125.8</v>
      </c>
      <c r="O193" s="99">
        <f t="shared" si="152"/>
        <v>5495280.4000000004</v>
      </c>
      <c r="P193" s="99">
        <f>+F193-O193</f>
        <v>9978161.8404452987</v>
      </c>
      <c r="Q193" s="48"/>
    </row>
    <row r="194" spans="1:17" s="51" customFormat="1" hidden="1" x14ac:dyDescent="0.2">
      <c r="A194" s="45"/>
      <c r="B194" s="96" t="s">
        <v>434</v>
      </c>
      <c r="C194" s="116" t="s">
        <v>435</v>
      </c>
      <c r="D194" s="81">
        <f>SUM(D195:D211)</f>
        <v>891105137.81999981</v>
      </c>
      <c r="E194" s="81">
        <f>SUM(E195:E211)</f>
        <v>357007136.37053645</v>
      </c>
      <c r="F194" s="81">
        <f t="shared" ref="F194:J194" si="153">SUM(F195:F211)</f>
        <v>1248112274.1905365</v>
      </c>
      <c r="G194" s="81">
        <f t="shared" si="153"/>
        <v>23997521.760000002</v>
      </c>
      <c r="H194" s="81">
        <f t="shared" si="153"/>
        <v>662505044.71999991</v>
      </c>
      <c r="I194" s="81">
        <f t="shared" si="153"/>
        <v>0</v>
      </c>
      <c r="J194" s="81">
        <f t="shared" si="153"/>
        <v>585607229.47053659</v>
      </c>
      <c r="K194" s="82">
        <f t="shared" si="106"/>
        <v>0.46919435180647695</v>
      </c>
      <c r="L194" s="77"/>
      <c r="M194" s="81">
        <f t="shared" ref="M194:P194" si="154">SUM(M195:M211)</f>
        <v>96670583.060000002</v>
      </c>
      <c r="N194" s="81">
        <f t="shared" si="154"/>
        <v>565834461.65999997</v>
      </c>
      <c r="O194" s="81">
        <f t="shared" si="154"/>
        <v>662505044.71999979</v>
      </c>
      <c r="P194" s="81">
        <f t="shared" si="154"/>
        <v>585607229.47053671</v>
      </c>
      <c r="Q194" s="48"/>
    </row>
    <row r="195" spans="1:17" hidden="1" x14ac:dyDescent="0.2">
      <c r="B195" s="94" t="s">
        <v>436</v>
      </c>
      <c r="C195" s="115" t="s">
        <v>437</v>
      </c>
      <c r="D195" s="85">
        <f>+'[5]Presupuesto 2020'!U195</f>
        <v>235725600.50999999</v>
      </c>
      <c r="E195" s="85">
        <f>+'[5]Programa I'!D195+'[5]Programa II'!D195+'[5]Programa III'!D195+'[5]Programa IV'!D195+'[5]Programa V'!D195</f>
        <v>82925560.489769787</v>
      </c>
      <c r="F195" s="99">
        <f t="shared" ref="F195:F211" si="155">SUM(D195:E195)</f>
        <v>318651160.99976981</v>
      </c>
      <c r="G195" s="99">
        <f>+'[5]Programa I'!F195+'[5]Programa II'!F195+'[5]Programa III'!F195+'[5]Programa IV'!F195+'[5]Programa V'!F195</f>
        <v>0</v>
      </c>
      <c r="H195" s="99">
        <f>+'[5]Total Programa'!U194</f>
        <v>236014765.12</v>
      </c>
      <c r="I195" s="99">
        <f>+'[5]Programa I'!H195+'[5]Programa II'!H195+'[5]Programa III'!H195+'[5]Programa IV'!H195+'[5]Programa V'!H195</f>
        <v>0</v>
      </c>
      <c r="J195" s="99">
        <f t="shared" ref="J195:J211" si="156">+F195-H195-I195</f>
        <v>82636395.879769802</v>
      </c>
      <c r="K195" s="100">
        <f t="shared" si="106"/>
        <v>0.25933185248877688</v>
      </c>
      <c r="L195" s="77"/>
      <c r="M195" s="99">
        <f>+'[5]Programa I'!L195+'[5]Programa II'!L195+'[5]Programa III'!L195+'[5]Programa IV'!L195+'[5]Programa V'!L195</f>
        <v>40477910.380000003</v>
      </c>
      <c r="N195" s="99">
        <f>+'[5]Programa I'!M195+'[5]Programa II'!M195+'[5]Programa III'!M195+'[5]Programa IV'!M195+'[5]Programa V'!M195</f>
        <v>195536854.73999998</v>
      </c>
      <c r="O195" s="99">
        <f t="shared" ref="O195:O211" si="157">SUM(M195:N195)</f>
        <v>236014765.11999997</v>
      </c>
      <c r="P195" s="99">
        <f t="shared" ref="P195:P211" si="158">+F195-O195</f>
        <v>82636395.879769832</v>
      </c>
      <c r="Q195" s="48"/>
    </row>
    <row r="196" spans="1:17" hidden="1" x14ac:dyDescent="0.2">
      <c r="B196" s="94" t="s">
        <v>438</v>
      </c>
      <c r="C196" s="115" t="s">
        <v>439</v>
      </c>
      <c r="D196" s="85">
        <f>+'[5]Presupuesto 2020'!U196</f>
        <v>186168695.30000001</v>
      </c>
      <c r="E196" s="85">
        <f>+'[5]Programa I'!D196+'[5]Programa II'!D196+'[5]Programa III'!D196+'[5]Programa IV'!D196+'[5]Programa V'!D196</f>
        <v>85935779.141091809</v>
      </c>
      <c r="F196" s="99">
        <f t="shared" si="155"/>
        <v>272104474.44109184</v>
      </c>
      <c r="G196" s="99">
        <f>+'[5]Programa I'!F196+'[5]Programa II'!F196+'[5]Programa III'!F196+'[5]Programa IV'!F196+'[5]Programa V'!F196</f>
        <v>15631159.960000001</v>
      </c>
      <c r="H196" s="99">
        <f>+'[5]Total Programa'!U195</f>
        <v>153567239.59</v>
      </c>
      <c r="I196" s="99">
        <f>+'[5]Programa I'!H196+'[5]Programa II'!H196+'[5]Programa III'!H196+'[5]Programa IV'!H196+'[5]Programa V'!H196</f>
        <v>0</v>
      </c>
      <c r="J196" s="99">
        <f t="shared" si="156"/>
        <v>118537234.85109183</v>
      </c>
      <c r="K196" s="100">
        <f t="shared" si="106"/>
        <v>0.43563133276132171</v>
      </c>
      <c r="L196" s="77"/>
      <c r="M196" s="99">
        <f>+'[5]Programa I'!L196+'[5]Programa II'!L196+'[5]Programa III'!L196+'[5]Programa IV'!L196+'[5]Programa V'!L196</f>
        <v>18120414.359999999</v>
      </c>
      <c r="N196" s="99">
        <f>+'[5]Programa I'!M196+'[5]Programa II'!M196+'[5]Programa III'!M196+'[5]Programa IV'!M196+'[5]Programa V'!M196</f>
        <v>135446825.22999999</v>
      </c>
      <c r="O196" s="99">
        <f t="shared" si="157"/>
        <v>153567239.58999997</v>
      </c>
      <c r="P196" s="99">
        <f t="shared" si="158"/>
        <v>118537234.85109186</v>
      </c>
      <c r="Q196" s="48"/>
    </row>
    <row r="197" spans="1:17" hidden="1" x14ac:dyDescent="0.2">
      <c r="B197" s="94" t="s">
        <v>440</v>
      </c>
      <c r="C197" s="115" t="s">
        <v>441</v>
      </c>
      <c r="D197" s="85">
        <f>+'[5]Presupuesto 2020'!U197</f>
        <v>234744201.25999999</v>
      </c>
      <c r="E197" s="85">
        <f>+'[5]Programa I'!D197+'[5]Programa II'!D197+'[5]Programa III'!D197+'[5]Programa IV'!D197+'[5]Programa V'!D197</f>
        <v>19767367.939872921</v>
      </c>
      <c r="F197" s="99">
        <f t="shared" si="155"/>
        <v>254511569.19987291</v>
      </c>
      <c r="G197" s="99">
        <f>+'[5]Programa I'!F197+'[5]Programa II'!F197+'[5]Programa III'!F197+'[5]Programa IV'!F197+'[5]Programa V'!F197</f>
        <v>748173</v>
      </c>
      <c r="H197" s="99">
        <f>+'[5]Total Programa'!U196</f>
        <v>128079267.14000002</v>
      </c>
      <c r="I197" s="99">
        <f>+'[5]Programa I'!H197+'[5]Programa II'!H197+'[5]Programa III'!H197+'[5]Programa IV'!H197+'[5]Programa V'!H197</f>
        <v>0</v>
      </c>
      <c r="J197" s="99">
        <f t="shared" si="156"/>
        <v>126432302.0598729</v>
      </c>
      <c r="K197" s="100">
        <f t="shared" si="106"/>
        <v>0.49676445930276408</v>
      </c>
      <c r="L197" s="77"/>
      <c r="M197" s="99">
        <f>+'[5]Programa I'!L197+'[5]Programa II'!L197+'[5]Programa III'!L197+'[5]Programa IV'!L197+'[5]Programa V'!L197</f>
        <v>23169366.32</v>
      </c>
      <c r="N197" s="99">
        <f>+'[5]Programa I'!M197+'[5]Programa II'!M197+'[5]Programa III'!M197+'[5]Programa IV'!M197+'[5]Programa V'!M197</f>
        <v>104909900.81999999</v>
      </c>
      <c r="O197" s="99">
        <f t="shared" si="157"/>
        <v>128079267.13999999</v>
      </c>
      <c r="P197" s="99">
        <f t="shared" si="158"/>
        <v>126432302.05987293</v>
      </c>
      <c r="Q197" s="48"/>
    </row>
    <row r="198" spans="1:17" hidden="1" x14ac:dyDescent="0.2">
      <c r="B198" s="94" t="s">
        <v>442</v>
      </c>
      <c r="C198" s="115" t="s">
        <v>443</v>
      </c>
      <c r="D198" s="85">
        <f>+'[5]Presupuesto 2020'!U198</f>
        <v>90866723.319999993</v>
      </c>
      <c r="E198" s="85">
        <f>+'[5]Programa I'!D198+'[5]Programa II'!D198+'[5]Programa III'!D198+'[5]Programa IV'!D198+'[5]Programa V'!D198</f>
        <v>62171269.966728717</v>
      </c>
      <c r="F198" s="99">
        <f t="shared" si="155"/>
        <v>153037993.28672871</v>
      </c>
      <c r="G198" s="99">
        <f>+'[5]Programa I'!F198+'[5]Programa II'!F198+'[5]Programa III'!F198+'[5]Programa IV'!F198+'[5]Programa V'!F198</f>
        <v>0</v>
      </c>
      <c r="H198" s="99">
        <f>+'[5]Total Programa'!U197</f>
        <v>0</v>
      </c>
      <c r="I198" s="99">
        <f>+'[5]Programa I'!H198+'[5]Programa II'!H198+'[5]Programa III'!H198+'[5]Programa IV'!H198+'[5]Programa V'!H198</f>
        <v>0</v>
      </c>
      <c r="J198" s="99">
        <f t="shared" si="156"/>
        <v>153037993.28672871</v>
      </c>
      <c r="K198" s="100">
        <f t="shared" si="106"/>
        <v>1</v>
      </c>
      <c r="L198" s="77"/>
      <c r="M198" s="99">
        <f>+'[5]Programa I'!L198+'[5]Programa II'!L198+'[5]Programa III'!L198+'[5]Programa IV'!L198+'[5]Programa V'!L198</f>
        <v>0</v>
      </c>
      <c r="N198" s="99">
        <f>+'[5]Programa I'!M198+'[5]Programa II'!M198+'[5]Programa III'!M198+'[5]Programa IV'!M198+'[5]Programa V'!M198</f>
        <v>0</v>
      </c>
      <c r="O198" s="99">
        <f t="shared" si="157"/>
        <v>0</v>
      </c>
      <c r="P198" s="99">
        <f t="shared" si="158"/>
        <v>153037993.28672871</v>
      </c>
      <c r="Q198" s="48"/>
    </row>
    <row r="199" spans="1:17" hidden="1" x14ac:dyDescent="0.2">
      <c r="B199" s="94" t="s">
        <v>444</v>
      </c>
      <c r="C199" s="115" t="s">
        <v>445</v>
      </c>
      <c r="D199" s="85">
        <f>+'[5]Presupuesto 2020'!U199</f>
        <v>0</v>
      </c>
      <c r="E199" s="85">
        <f>+'[5]Programa I'!D199+'[5]Programa II'!D199+'[5]Programa III'!D199+'[5]Programa IV'!D199+'[5]Programa V'!D199</f>
        <v>0</v>
      </c>
      <c r="F199" s="99">
        <f t="shared" si="155"/>
        <v>0</v>
      </c>
      <c r="G199" s="99">
        <f>+'[5]Programa I'!F199+'[5]Programa II'!F199+'[5]Programa III'!F199+'[5]Programa IV'!F199+'[5]Programa V'!F199</f>
        <v>0</v>
      </c>
      <c r="H199" s="99">
        <f>+'[5]Total Programa'!U198</f>
        <v>0</v>
      </c>
      <c r="I199" s="99">
        <f>+'[5]Programa I'!H199+'[5]Programa II'!H199+'[5]Programa III'!H199+'[5]Programa IV'!H199+'[5]Programa V'!H199</f>
        <v>0</v>
      </c>
      <c r="J199" s="99">
        <f t="shared" si="156"/>
        <v>0</v>
      </c>
      <c r="K199" s="100">
        <f t="shared" ref="K199:K262" si="159">IF(F199=0,0,+J199/F199)</f>
        <v>0</v>
      </c>
      <c r="L199" s="101"/>
      <c r="M199" s="99">
        <f>+'[5]Programa I'!L199+'[5]Programa II'!L199+'[5]Programa III'!L199+'[5]Programa IV'!L199+'[5]Programa V'!L199</f>
        <v>0</v>
      </c>
      <c r="N199" s="99">
        <f>+'[5]Programa I'!M199+'[5]Programa II'!M199+'[5]Programa III'!M199+'[5]Programa IV'!M199+'[5]Programa V'!M199</f>
        <v>0</v>
      </c>
      <c r="O199" s="99">
        <f t="shared" si="157"/>
        <v>0</v>
      </c>
      <c r="P199" s="99">
        <f t="shared" si="158"/>
        <v>0</v>
      </c>
      <c r="Q199" s="48"/>
    </row>
    <row r="200" spans="1:17" hidden="1" x14ac:dyDescent="0.2">
      <c r="B200" s="94" t="s">
        <v>446</v>
      </c>
      <c r="C200" s="115" t="s">
        <v>447</v>
      </c>
      <c r="D200" s="85">
        <f>+'[5]Presupuesto 2020'!U200</f>
        <v>7735586.8799999999</v>
      </c>
      <c r="E200" s="85">
        <f>+'[5]Programa I'!D200+'[5]Programa II'!D200+'[5]Programa III'!D200+'[5]Programa IV'!D200+'[5]Programa V'!D200</f>
        <v>2344772.4913265947</v>
      </c>
      <c r="F200" s="99">
        <f t="shared" si="155"/>
        <v>10080359.371326596</v>
      </c>
      <c r="G200" s="99">
        <f>+'[5]Programa I'!F200+'[5]Programa II'!F200+'[5]Programa III'!F200+'[5]Programa IV'!F200+'[5]Programa V'!F200</f>
        <v>0</v>
      </c>
      <c r="H200" s="99">
        <f>+'[5]Total Programa'!U199</f>
        <v>0</v>
      </c>
      <c r="I200" s="99">
        <f>+'[5]Programa I'!H200+'[5]Programa II'!H200+'[5]Programa III'!H200+'[5]Programa IV'!H200+'[5]Programa V'!H200</f>
        <v>0</v>
      </c>
      <c r="J200" s="99">
        <f t="shared" si="156"/>
        <v>10080359.371326596</v>
      </c>
      <c r="K200" s="100">
        <f t="shared" si="159"/>
        <v>1</v>
      </c>
      <c r="L200" s="77"/>
      <c r="M200" s="99">
        <f>+'[5]Programa I'!L200+'[5]Programa II'!L200+'[5]Programa III'!L200+'[5]Programa IV'!L200+'[5]Programa V'!L200</f>
        <v>0</v>
      </c>
      <c r="N200" s="99">
        <f>+'[5]Programa I'!M200+'[5]Programa II'!M200+'[5]Programa III'!M200+'[5]Programa IV'!M200+'[5]Programa V'!M200</f>
        <v>0</v>
      </c>
      <c r="O200" s="99">
        <f t="shared" si="157"/>
        <v>0</v>
      </c>
      <c r="P200" s="99">
        <f t="shared" si="158"/>
        <v>10080359.371326596</v>
      </c>
      <c r="Q200" s="48"/>
    </row>
    <row r="201" spans="1:17" hidden="1" x14ac:dyDescent="0.2">
      <c r="B201" s="94" t="s">
        <v>448</v>
      </c>
      <c r="C201" s="115" t="s">
        <v>449</v>
      </c>
      <c r="D201" s="85">
        <f>+'[5]Presupuesto 2020'!U201</f>
        <v>0</v>
      </c>
      <c r="E201" s="85">
        <f>+'[5]Programa I'!D201+'[5]Programa II'!D201+'[5]Programa III'!D201+'[5]Programa IV'!D201+'[5]Programa V'!D201</f>
        <v>0</v>
      </c>
      <c r="F201" s="99">
        <f t="shared" si="155"/>
        <v>0</v>
      </c>
      <c r="G201" s="99">
        <f>+'[5]Programa I'!F201+'[5]Programa II'!F201+'[5]Programa III'!F201+'[5]Programa IV'!F201+'[5]Programa V'!F201</f>
        <v>0</v>
      </c>
      <c r="H201" s="99">
        <f>+'[5]Total Programa'!U200</f>
        <v>0</v>
      </c>
      <c r="I201" s="99">
        <f>+'[5]Programa I'!H201+'[5]Programa II'!H201+'[5]Programa III'!H201+'[5]Programa IV'!H201+'[5]Programa V'!H201</f>
        <v>0</v>
      </c>
      <c r="J201" s="99">
        <f t="shared" si="156"/>
        <v>0</v>
      </c>
      <c r="K201" s="100">
        <f t="shared" si="159"/>
        <v>0</v>
      </c>
      <c r="L201" s="101"/>
      <c r="M201" s="99">
        <f>+'[5]Programa I'!L201+'[5]Programa II'!L201+'[5]Programa III'!L201+'[5]Programa IV'!L201+'[5]Programa V'!L201</f>
        <v>0</v>
      </c>
      <c r="N201" s="99">
        <f>+'[5]Programa I'!M201+'[5]Programa II'!M201+'[5]Programa III'!M201+'[5]Programa IV'!M201+'[5]Programa V'!M201</f>
        <v>0</v>
      </c>
      <c r="O201" s="99">
        <f t="shared" si="157"/>
        <v>0</v>
      </c>
      <c r="P201" s="99">
        <f t="shared" si="158"/>
        <v>0</v>
      </c>
      <c r="Q201" s="48"/>
    </row>
    <row r="202" spans="1:17" hidden="1" x14ac:dyDescent="0.2">
      <c r="B202" s="94" t="s">
        <v>450</v>
      </c>
      <c r="C202" s="115" t="s">
        <v>451</v>
      </c>
      <c r="D202" s="85">
        <f>+'[5]Presupuesto 2020'!U202</f>
        <v>46354991.789999999</v>
      </c>
      <c r="E202" s="85">
        <f>+'[5]Programa I'!D202+'[5]Programa II'!D202+'[5]Programa III'!D202+'[5]Programa IV'!D202+'[5]Programa V'!D202</f>
        <v>11134445.824871983</v>
      </c>
      <c r="F202" s="99">
        <f t="shared" si="155"/>
        <v>57489437.614871979</v>
      </c>
      <c r="G202" s="99">
        <f>+'[5]Programa I'!F202+'[5]Programa II'!F202+'[5]Programa III'!F202+'[5]Programa IV'!F202+'[5]Programa V'!F202</f>
        <v>5032635.8</v>
      </c>
      <c r="H202" s="99">
        <f>+'[5]Total Programa'!U201</f>
        <v>33991199.269999996</v>
      </c>
      <c r="I202" s="99">
        <f>+'[5]Programa I'!H202+'[5]Programa II'!H202+'[5]Programa III'!H202+'[5]Programa IV'!H202+'[5]Programa V'!H202</f>
        <v>0</v>
      </c>
      <c r="J202" s="99">
        <f t="shared" si="156"/>
        <v>23498238.344871983</v>
      </c>
      <c r="K202" s="100">
        <f t="shared" si="159"/>
        <v>0.4087400976556641</v>
      </c>
      <c r="L202" s="77"/>
      <c r="M202" s="99">
        <f>+'[5]Programa I'!L202+'[5]Programa II'!L202+'[5]Programa III'!L202+'[5]Programa IV'!L202+'[5]Programa V'!L202</f>
        <v>5678182.2000000002</v>
      </c>
      <c r="N202" s="99">
        <f>+'[5]Programa I'!M202+'[5]Programa II'!M202+'[5]Programa III'!M202+'[5]Programa IV'!M202+'[5]Programa V'!M202</f>
        <v>28313017.07</v>
      </c>
      <c r="O202" s="99">
        <f t="shared" si="157"/>
        <v>33991199.270000003</v>
      </c>
      <c r="P202" s="99">
        <f t="shared" si="158"/>
        <v>23498238.344871975</v>
      </c>
      <c r="Q202" s="48"/>
    </row>
    <row r="203" spans="1:17" hidden="1" x14ac:dyDescent="0.2">
      <c r="B203" s="94" t="s">
        <v>452</v>
      </c>
      <c r="C203" s="115" t="s">
        <v>453</v>
      </c>
      <c r="D203" s="85">
        <f>+'[5]Presupuesto 2020'!U203</f>
        <v>61399426.350000001</v>
      </c>
      <c r="E203" s="85">
        <f>+'[5]Programa I'!D203+'[5]Programa II'!D203+'[5]Programa III'!D203+'[5]Programa IV'!D203+'[5]Programa V'!D203</f>
        <v>25049181.99704466</v>
      </c>
      <c r="F203" s="99">
        <f t="shared" si="155"/>
        <v>86448608.347044662</v>
      </c>
      <c r="G203" s="99">
        <f>+'[5]Programa I'!F203+'[5]Programa II'!F203+'[5]Programa III'!F203+'[5]Programa IV'!F203+'[5]Programa V'!F203</f>
        <v>0</v>
      </c>
      <c r="H203" s="99">
        <f>+'[5]Total Programa'!U202</f>
        <v>48636716.800000004</v>
      </c>
      <c r="I203" s="99">
        <f>+'[5]Programa I'!H203+'[5]Programa II'!H203+'[5]Programa III'!H203+'[5]Programa IV'!H203+'[5]Programa V'!H203</f>
        <v>0</v>
      </c>
      <c r="J203" s="99">
        <f t="shared" si="156"/>
        <v>37811891.547044657</v>
      </c>
      <c r="K203" s="100">
        <f t="shared" si="159"/>
        <v>0.43739155863851797</v>
      </c>
      <c r="L203" s="77"/>
      <c r="M203" s="99">
        <f>+'[5]Programa I'!L203+'[5]Programa II'!L203+'[5]Programa III'!L203+'[5]Programa IV'!L203+'[5]Programa V'!L203</f>
        <v>2230190.6</v>
      </c>
      <c r="N203" s="99">
        <f>+'[5]Programa I'!M203+'[5]Programa II'!M203+'[5]Programa III'!M203+'[5]Programa IV'!M203+'[5]Programa V'!M203</f>
        <v>46406526.200000003</v>
      </c>
      <c r="O203" s="99">
        <f t="shared" si="157"/>
        <v>48636716.800000004</v>
      </c>
      <c r="P203" s="99">
        <f t="shared" si="158"/>
        <v>37811891.547044657</v>
      </c>
      <c r="Q203" s="48"/>
    </row>
    <row r="204" spans="1:17" hidden="1" x14ac:dyDescent="0.2">
      <c r="B204" s="94" t="s">
        <v>454</v>
      </c>
      <c r="C204" s="115" t="s">
        <v>455</v>
      </c>
      <c r="D204" s="85">
        <f>+'[5]Presupuesto 2020'!U204</f>
        <v>3098510.37</v>
      </c>
      <c r="E204" s="85">
        <f>+'[5]Programa I'!D204+'[5]Programa II'!D204+'[5]Programa III'!D204+'[5]Programa IV'!D204+'[5]Programa V'!D204</f>
        <v>-3088496.59</v>
      </c>
      <c r="F204" s="99">
        <f t="shared" si="155"/>
        <v>10013.780000000261</v>
      </c>
      <c r="G204" s="99">
        <f>+'[5]Programa I'!F204+'[5]Programa II'!F204+'[5]Programa III'!F204+'[5]Programa IV'!F204+'[5]Programa V'!F204</f>
        <v>0</v>
      </c>
      <c r="H204" s="99">
        <f>+'[5]Total Programa'!U203</f>
        <v>0</v>
      </c>
      <c r="I204" s="99">
        <f>+'[5]Programa I'!H204+'[5]Programa II'!H204+'[5]Programa III'!H204+'[5]Programa IV'!H204+'[5]Programa V'!H204</f>
        <v>0</v>
      </c>
      <c r="J204" s="99">
        <f t="shared" si="156"/>
        <v>10013.780000000261</v>
      </c>
      <c r="K204" s="100">
        <f t="shared" si="159"/>
        <v>1</v>
      </c>
      <c r="L204" s="77"/>
      <c r="M204" s="99">
        <f>+'[5]Programa I'!L204+'[5]Programa II'!L204+'[5]Programa III'!L204+'[5]Programa IV'!L204+'[5]Programa V'!L204</f>
        <v>0</v>
      </c>
      <c r="N204" s="99">
        <f>+'[5]Programa I'!M204+'[5]Programa II'!M204+'[5]Programa III'!M204+'[5]Programa IV'!M204+'[5]Programa V'!M204</f>
        <v>0</v>
      </c>
      <c r="O204" s="99">
        <f t="shared" si="157"/>
        <v>0</v>
      </c>
      <c r="P204" s="99">
        <f t="shared" si="158"/>
        <v>10013.780000000261</v>
      </c>
      <c r="Q204" s="48"/>
    </row>
    <row r="205" spans="1:17" hidden="1" x14ac:dyDescent="0.2">
      <c r="B205" s="94" t="s">
        <v>456</v>
      </c>
      <c r="C205" s="115" t="s">
        <v>457</v>
      </c>
      <c r="D205" s="85">
        <f>+'[5]Presupuesto 2020'!U205</f>
        <v>0</v>
      </c>
      <c r="E205" s="85">
        <f>+'[5]Programa I'!D205+'[5]Programa II'!D205+'[5]Programa III'!D205+'[5]Programa IV'!D205+'[5]Programa V'!D205</f>
        <v>0</v>
      </c>
      <c r="F205" s="99">
        <f t="shared" si="155"/>
        <v>0</v>
      </c>
      <c r="G205" s="99">
        <f>+'[5]Programa I'!F205+'[5]Programa II'!F205+'[5]Programa III'!F205+'[5]Programa IV'!F205+'[5]Programa V'!F205</f>
        <v>0</v>
      </c>
      <c r="H205" s="99">
        <f>+'[5]Total Programa'!U204</f>
        <v>0</v>
      </c>
      <c r="I205" s="99">
        <f>+'[5]Programa I'!H205+'[5]Programa II'!H205+'[5]Programa III'!H205+'[5]Programa IV'!H205+'[5]Programa V'!H205</f>
        <v>0</v>
      </c>
      <c r="J205" s="99">
        <f t="shared" si="156"/>
        <v>0</v>
      </c>
      <c r="K205" s="100">
        <f t="shared" si="159"/>
        <v>0</v>
      </c>
      <c r="L205" s="101"/>
      <c r="M205" s="99">
        <f>+'[5]Programa I'!L205+'[5]Programa II'!L205+'[5]Programa III'!L205+'[5]Programa IV'!L205+'[5]Programa V'!L205</f>
        <v>0</v>
      </c>
      <c r="N205" s="99">
        <f>+'[5]Programa I'!M205+'[5]Programa II'!M205+'[5]Programa III'!M205+'[5]Programa IV'!M205+'[5]Programa V'!M205</f>
        <v>0</v>
      </c>
      <c r="O205" s="99">
        <f t="shared" si="157"/>
        <v>0</v>
      </c>
      <c r="P205" s="99">
        <f t="shared" si="158"/>
        <v>0</v>
      </c>
      <c r="Q205" s="48"/>
    </row>
    <row r="206" spans="1:17" hidden="1" x14ac:dyDescent="0.2">
      <c r="B206" s="94" t="s">
        <v>458</v>
      </c>
      <c r="C206" s="115" t="s">
        <v>459</v>
      </c>
      <c r="D206" s="85">
        <f>+'[5]Presupuesto 2020'!U206</f>
        <v>5987299.0099999998</v>
      </c>
      <c r="E206" s="85">
        <f>+'[5]Programa I'!D206+'[5]Programa II'!D206+'[5]Programa III'!D206+'[5]Programa IV'!D206+'[5]Programa V'!D206</f>
        <v>33957985.415482372</v>
      </c>
      <c r="F206" s="99">
        <f t="shared" si="155"/>
        <v>39945284.42548237</v>
      </c>
      <c r="G206" s="99">
        <f>+'[5]Programa I'!F206+'[5]Programa II'!F206+'[5]Programa III'!F206+'[5]Programa IV'!F206+'[5]Programa V'!F206</f>
        <v>893039</v>
      </c>
      <c r="H206" s="99">
        <f>+'[5]Total Programa'!U205</f>
        <v>33451593.399999995</v>
      </c>
      <c r="I206" s="99">
        <f>+'[5]Programa I'!H206+'[5]Programa II'!H206+'[5]Programa III'!H206+'[5]Programa IV'!H206+'[5]Programa V'!H206</f>
        <v>0</v>
      </c>
      <c r="J206" s="99">
        <f t="shared" si="156"/>
        <v>6493691.0254823752</v>
      </c>
      <c r="K206" s="100">
        <f t="shared" si="159"/>
        <v>0.16256464608723234</v>
      </c>
      <c r="L206" s="77"/>
      <c r="M206" s="99">
        <f>+'[5]Programa I'!L206+'[5]Programa II'!L206+'[5]Programa III'!L206+'[5]Programa IV'!L206+'[5]Programa V'!L206</f>
        <v>3815829.2</v>
      </c>
      <c r="N206" s="99">
        <f>+'[5]Programa I'!M206+'[5]Programa II'!M206+'[5]Programa III'!M206+'[5]Programa IV'!M206+'[5]Programa V'!M206</f>
        <v>29635764.199999999</v>
      </c>
      <c r="O206" s="99">
        <f t="shared" si="157"/>
        <v>33451593.399999999</v>
      </c>
      <c r="P206" s="99">
        <f t="shared" si="158"/>
        <v>6493691.0254823714</v>
      </c>
      <c r="Q206" s="48"/>
    </row>
    <row r="207" spans="1:17" hidden="1" x14ac:dyDescent="0.2">
      <c r="B207" s="94" t="s">
        <v>460</v>
      </c>
      <c r="C207" s="115" t="s">
        <v>461</v>
      </c>
      <c r="D207" s="85">
        <f>+'[5]Presupuesto 2020'!U207</f>
        <v>2312787.42</v>
      </c>
      <c r="E207" s="85">
        <f>+'[5]Programa I'!D207+'[5]Programa II'!D207+'[5]Programa III'!D207+'[5]Programa IV'!D207+'[5]Programa V'!D207</f>
        <v>906325.37776293349</v>
      </c>
      <c r="F207" s="99">
        <f t="shared" si="155"/>
        <v>3219112.7977629332</v>
      </c>
      <c r="G207" s="99">
        <f>+'[5]Programa I'!F207+'[5]Programa II'!F207+'[5]Programa III'!F207+'[5]Programa IV'!F207+'[5]Programa V'!F207</f>
        <v>0</v>
      </c>
      <c r="H207" s="99">
        <f>+'[5]Total Programa'!U206</f>
        <v>0</v>
      </c>
      <c r="I207" s="99">
        <f>+'[5]Programa I'!H207+'[5]Programa II'!H207+'[5]Programa III'!H207+'[5]Programa IV'!H207+'[5]Programa V'!H207</f>
        <v>0</v>
      </c>
      <c r="J207" s="99">
        <f t="shared" si="156"/>
        <v>3219112.7977629332</v>
      </c>
      <c r="K207" s="100">
        <f t="shared" si="159"/>
        <v>1</v>
      </c>
      <c r="L207" s="77"/>
      <c r="M207" s="99">
        <f>+'[5]Programa I'!L207+'[5]Programa II'!L207+'[5]Programa III'!L207+'[5]Programa IV'!L207+'[5]Programa V'!L207</f>
        <v>0</v>
      </c>
      <c r="N207" s="99">
        <f>+'[5]Programa I'!M207+'[5]Programa II'!M207+'[5]Programa III'!M207+'[5]Programa IV'!M207+'[5]Programa V'!M207</f>
        <v>0</v>
      </c>
      <c r="O207" s="99">
        <f t="shared" si="157"/>
        <v>0</v>
      </c>
      <c r="P207" s="99">
        <f t="shared" si="158"/>
        <v>3219112.7977629332</v>
      </c>
      <c r="Q207" s="48"/>
    </row>
    <row r="208" spans="1:17" hidden="1" x14ac:dyDescent="0.2">
      <c r="B208" s="94" t="s">
        <v>462</v>
      </c>
      <c r="C208" s="115" t="s">
        <v>463</v>
      </c>
      <c r="D208" s="85">
        <f>+'[5]Presupuesto 2020'!U208</f>
        <v>0</v>
      </c>
      <c r="E208" s="85">
        <f>+'[5]Programa I'!D208+'[5]Programa II'!D208+'[5]Programa III'!D208+'[5]Programa IV'!D208+'[5]Programa V'!D208</f>
        <v>0</v>
      </c>
      <c r="F208" s="99">
        <f t="shared" si="155"/>
        <v>0</v>
      </c>
      <c r="G208" s="99">
        <f>+'[5]Programa I'!F208+'[5]Programa II'!F208+'[5]Programa III'!F208+'[5]Programa IV'!F208+'[5]Programa V'!F208</f>
        <v>0</v>
      </c>
      <c r="H208" s="99">
        <f>+'[5]Total Programa'!U207</f>
        <v>0</v>
      </c>
      <c r="I208" s="99">
        <f>+'[5]Programa I'!H208+'[5]Programa II'!H208+'[5]Programa III'!H208+'[5]Programa IV'!H208+'[5]Programa V'!H208</f>
        <v>0</v>
      </c>
      <c r="J208" s="99">
        <f t="shared" si="156"/>
        <v>0</v>
      </c>
      <c r="K208" s="100">
        <f t="shared" si="159"/>
        <v>0</v>
      </c>
      <c r="L208" s="101"/>
      <c r="M208" s="99">
        <f>+'[5]Programa I'!L208+'[5]Programa II'!L208+'[5]Programa III'!L208+'[5]Programa IV'!L208+'[5]Programa V'!L208</f>
        <v>0</v>
      </c>
      <c r="N208" s="99">
        <f>+'[5]Programa I'!M208+'[5]Programa II'!M208+'[5]Programa III'!M208+'[5]Programa IV'!M208+'[5]Programa V'!M208</f>
        <v>0</v>
      </c>
      <c r="O208" s="99">
        <f t="shared" si="157"/>
        <v>0</v>
      </c>
      <c r="P208" s="99">
        <f t="shared" si="158"/>
        <v>0</v>
      </c>
      <c r="Q208" s="48"/>
    </row>
    <row r="209" spans="1:17" hidden="1" x14ac:dyDescent="0.2">
      <c r="B209" s="94" t="s">
        <v>464</v>
      </c>
      <c r="C209" s="115" t="s">
        <v>465</v>
      </c>
      <c r="D209" s="85">
        <f>+'[5]Presupuesto 2020'!U209</f>
        <v>10392400.369999999</v>
      </c>
      <c r="E209" s="85">
        <f>+'[5]Programa I'!D209+'[5]Programa II'!D209+'[5]Programa III'!D209+'[5]Programa IV'!D209+'[5]Programa V'!D209</f>
        <v>19319355.941352077</v>
      </c>
      <c r="F209" s="99">
        <f t="shared" si="155"/>
        <v>29711756.311352074</v>
      </c>
      <c r="G209" s="99">
        <f>+'[5]Programa I'!F209+'[5]Programa II'!F209+'[5]Programa III'!F209+'[5]Programa IV'!F209+'[5]Programa V'!F209</f>
        <v>1692514</v>
      </c>
      <c r="H209" s="99">
        <f>+'[5]Total Programa'!U208</f>
        <v>23676302.800000001</v>
      </c>
      <c r="I209" s="99">
        <f>+'[5]Programa I'!H209+'[5]Programa II'!H209+'[5]Programa III'!H209+'[5]Programa IV'!H209+'[5]Programa V'!H209</f>
        <v>0</v>
      </c>
      <c r="J209" s="99">
        <f t="shared" si="156"/>
        <v>6035453.5113520734</v>
      </c>
      <c r="K209" s="100">
        <f t="shared" si="159"/>
        <v>0.20313351550497494</v>
      </c>
      <c r="L209" s="77"/>
      <c r="M209" s="99">
        <f>+'[5]Programa I'!L209+'[5]Programa II'!L209+'[5]Programa III'!L209+'[5]Programa IV'!L209+'[5]Programa V'!L209</f>
        <v>2596062</v>
      </c>
      <c r="N209" s="99">
        <f>+'[5]Programa I'!M209+'[5]Programa II'!M209+'[5]Programa III'!M209+'[5]Programa IV'!M209+'[5]Programa V'!M209</f>
        <v>21080240.800000001</v>
      </c>
      <c r="O209" s="99">
        <f t="shared" si="157"/>
        <v>23676302.800000001</v>
      </c>
      <c r="P209" s="99">
        <f t="shared" si="158"/>
        <v>6035453.5113520734</v>
      </c>
      <c r="Q209" s="48"/>
    </row>
    <row r="210" spans="1:17" hidden="1" x14ac:dyDescent="0.2">
      <c r="B210" s="94" t="s">
        <v>466</v>
      </c>
      <c r="C210" s="115" t="s">
        <v>467</v>
      </c>
      <c r="D210" s="85">
        <f>+'[5]Presupuesto 2020'!U210</f>
        <v>4318915.24</v>
      </c>
      <c r="E210" s="85">
        <f>+'[5]Programa I'!D210+'[5]Programa II'!D210+'[5]Programa III'!D210+'[5]Programa IV'!D210+'[5]Programa V'!D210</f>
        <v>18583588.375232648</v>
      </c>
      <c r="F210" s="99">
        <f t="shared" si="155"/>
        <v>22902503.615232646</v>
      </c>
      <c r="G210" s="99">
        <f>+'[5]Programa I'!F210+'[5]Programa II'!F210+'[5]Programa III'!F210+'[5]Programa IV'!F210+'[5]Programa V'!F210</f>
        <v>0</v>
      </c>
      <c r="H210" s="99">
        <f>+'[5]Total Programa'!U209</f>
        <v>5087960.5999999996</v>
      </c>
      <c r="I210" s="99">
        <f>+'[5]Programa I'!H210+'[5]Programa II'!H210+'[5]Programa III'!H210+'[5]Programa IV'!H210+'[5]Programa V'!H210</f>
        <v>0</v>
      </c>
      <c r="J210" s="99">
        <f t="shared" si="156"/>
        <v>17814543.015232645</v>
      </c>
      <c r="K210" s="100">
        <f t="shared" si="159"/>
        <v>0.77784260247355852</v>
      </c>
      <c r="L210" s="77"/>
      <c r="M210" s="99">
        <f>+'[5]Programa I'!L210+'[5]Programa II'!L210+'[5]Programa III'!L210+'[5]Programa IV'!L210+'[5]Programa V'!L210</f>
        <v>582628</v>
      </c>
      <c r="N210" s="99">
        <f>+'[5]Programa I'!M210+'[5]Programa II'!M210+'[5]Programa III'!M210+'[5]Programa IV'!M210+'[5]Programa V'!M210</f>
        <v>4505332.5999999996</v>
      </c>
      <c r="O210" s="99">
        <f t="shared" si="157"/>
        <v>5087960.5999999996</v>
      </c>
      <c r="P210" s="99">
        <f t="shared" si="158"/>
        <v>17814543.015232645</v>
      </c>
      <c r="Q210" s="48"/>
    </row>
    <row r="211" spans="1:17" hidden="1" x14ac:dyDescent="0.2">
      <c r="B211" s="94" t="s">
        <v>468</v>
      </c>
      <c r="C211" s="115" t="s">
        <v>469</v>
      </c>
      <c r="D211" s="85">
        <f>+'[5]Presupuesto 2020'!U211</f>
        <v>2000000</v>
      </c>
      <c r="E211" s="85">
        <f>+'[5]Programa I'!D211+'[5]Programa II'!D211+'[5]Programa III'!D211+'[5]Programa IV'!D211+'[5]Programa V'!D211</f>
        <v>-2000000</v>
      </c>
      <c r="F211" s="99">
        <f t="shared" si="155"/>
        <v>0</v>
      </c>
      <c r="G211" s="99">
        <f>+'[5]Programa I'!F211+'[5]Programa II'!F211+'[5]Programa III'!F211+'[5]Programa IV'!F211+'[5]Programa V'!F211</f>
        <v>0</v>
      </c>
      <c r="H211" s="99">
        <f>+'[5]Total Programa'!U210</f>
        <v>0</v>
      </c>
      <c r="I211" s="99">
        <f>+'[5]Programa I'!H211+'[5]Programa II'!H211+'[5]Programa III'!H211+'[5]Programa IV'!H211+'[5]Programa V'!H211</f>
        <v>0</v>
      </c>
      <c r="J211" s="99">
        <f t="shared" si="156"/>
        <v>0</v>
      </c>
      <c r="K211" s="100">
        <f t="shared" si="159"/>
        <v>0</v>
      </c>
      <c r="L211" s="77"/>
      <c r="M211" s="99">
        <f>+'[5]Programa I'!L211+'[5]Programa II'!L211+'[5]Programa III'!L211+'[5]Programa IV'!L211+'[5]Programa V'!L211</f>
        <v>0</v>
      </c>
      <c r="N211" s="99">
        <f>+'[5]Programa I'!M211+'[5]Programa II'!M211+'[5]Programa III'!M211+'[5]Programa IV'!M211+'[5]Programa V'!M211</f>
        <v>0</v>
      </c>
      <c r="O211" s="99">
        <f t="shared" si="157"/>
        <v>0</v>
      </c>
      <c r="P211" s="99">
        <f t="shared" si="158"/>
        <v>0</v>
      </c>
      <c r="Q211" s="48"/>
    </row>
    <row r="212" spans="1:17" s="51" customFormat="1" hidden="1" x14ac:dyDescent="0.2">
      <c r="A212" s="45"/>
      <c r="B212" s="79" t="s">
        <v>470</v>
      </c>
      <c r="C212" s="116" t="s">
        <v>471</v>
      </c>
      <c r="D212" s="81">
        <f t="shared" ref="D212:J212" si="160">+D213</f>
        <v>950000</v>
      </c>
      <c r="E212" s="81">
        <f t="shared" si="160"/>
        <v>0</v>
      </c>
      <c r="F212" s="81">
        <f t="shared" si="160"/>
        <v>950000</v>
      </c>
      <c r="G212" s="81">
        <f t="shared" si="160"/>
        <v>0</v>
      </c>
      <c r="H212" s="81">
        <f t="shared" si="160"/>
        <v>0</v>
      </c>
      <c r="I212" s="81">
        <f t="shared" si="160"/>
        <v>0</v>
      </c>
      <c r="J212" s="81">
        <f t="shared" si="160"/>
        <v>950000</v>
      </c>
      <c r="K212" s="82">
        <f t="shared" si="159"/>
        <v>1</v>
      </c>
      <c r="L212" s="77"/>
      <c r="M212" s="81">
        <f>+M213</f>
        <v>0</v>
      </c>
      <c r="N212" s="81">
        <f>+N213</f>
        <v>0</v>
      </c>
      <c r="O212" s="81">
        <f>+O213</f>
        <v>0</v>
      </c>
      <c r="P212" s="81">
        <f>+P213</f>
        <v>950000</v>
      </c>
      <c r="Q212" s="48"/>
    </row>
    <row r="213" spans="1:17" hidden="1" x14ac:dyDescent="0.2">
      <c r="B213" s="94" t="s">
        <v>472</v>
      </c>
      <c r="C213" s="84" t="s">
        <v>473</v>
      </c>
      <c r="D213" s="85">
        <f>+'[5]Presupuesto 2020'!U213</f>
        <v>950000</v>
      </c>
      <c r="E213" s="85">
        <f>+'[5]Programa I'!D213+'[5]Programa II'!D213+'[5]Programa III'!D213+'[5]Programa IV'!D213+'[5]Programa V'!D213</f>
        <v>0</v>
      </c>
      <c r="F213" s="99">
        <f>SUM(D213:E213)</f>
        <v>950000</v>
      </c>
      <c r="G213" s="99">
        <f>+'[5]Programa I'!F213+'[5]Programa II'!F213+'[5]Programa III'!F213+'[5]Programa IV'!F213+'[5]Programa V'!F213</f>
        <v>0</v>
      </c>
      <c r="H213" s="99">
        <f>+'[5]Total Programa'!U212</f>
        <v>0</v>
      </c>
      <c r="I213" s="99">
        <f>+'[5]Programa I'!H213+'[5]Programa II'!H213+'[5]Programa III'!H213+'[5]Programa IV'!H213+'[5]Programa V'!H213</f>
        <v>0</v>
      </c>
      <c r="J213" s="99">
        <f>+F213-H213-I213</f>
        <v>950000</v>
      </c>
      <c r="K213" s="100">
        <f t="shared" si="159"/>
        <v>1</v>
      </c>
      <c r="L213" s="77"/>
      <c r="M213" s="99">
        <f>+'[5]Programa I'!L213+'[5]Programa II'!L213+'[5]Programa III'!L213+'[5]Programa IV'!L213+'[5]Programa V'!L213</f>
        <v>0</v>
      </c>
      <c r="N213" s="99">
        <f>+'[5]Programa I'!M213+'[5]Programa II'!M213+'[5]Programa III'!M213+'[5]Programa IV'!M213+'[5]Programa V'!M213</f>
        <v>0</v>
      </c>
      <c r="O213" s="99">
        <f>SUM(M213:N213)</f>
        <v>0</v>
      </c>
      <c r="P213" s="99">
        <f>+F213-O213</f>
        <v>950000</v>
      </c>
      <c r="Q213" s="48"/>
    </row>
    <row r="214" spans="1:17" s="51" customFormat="1" x14ac:dyDescent="0.2">
      <c r="A214" s="78"/>
      <c r="B214" s="83">
        <v>6.05</v>
      </c>
      <c r="C214" s="45" t="s">
        <v>474</v>
      </c>
      <c r="D214" s="81">
        <f>+D215</f>
        <v>2209645895.1799998</v>
      </c>
      <c r="E214" s="81">
        <f>+E215</f>
        <v>487767779.51880854</v>
      </c>
      <c r="F214" s="133">
        <f t="shared" ref="F214:P214" si="161">+F215</f>
        <v>2697413674.6988087</v>
      </c>
      <c r="G214" s="133">
        <f t="shared" si="161"/>
        <v>162439715.19</v>
      </c>
      <c r="H214" s="133">
        <f t="shared" si="161"/>
        <v>1570021900.8900001</v>
      </c>
      <c r="I214" s="81">
        <f t="shared" si="161"/>
        <v>0</v>
      </c>
      <c r="J214" s="81">
        <f t="shared" si="161"/>
        <v>1127391773.8088086</v>
      </c>
      <c r="K214" s="82">
        <f t="shared" si="159"/>
        <v>0.41795286514023189</v>
      </c>
      <c r="L214" s="77"/>
      <c r="M214" s="81">
        <f t="shared" si="161"/>
        <v>328186367.37</v>
      </c>
      <c r="N214" s="81">
        <f t="shared" si="161"/>
        <v>1241835533.5199997</v>
      </c>
      <c r="O214" s="81">
        <f t="shared" si="161"/>
        <v>1570021900.8899999</v>
      </c>
      <c r="P214" s="81">
        <f t="shared" si="161"/>
        <v>1127391773.8088088</v>
      </c>
      <c r="Q214" s="48"/>
    </row>
    <row r="215" spans="1:17" s="51" customFormat="1" hidden="1" x14ac:dyDescent="0.2">
      <c r="A215" s="45"/>
      <c r="B215" s="96" t="s">
        <v>475</v>
      </c>
      <c r="C215" s="51" t="s">
        <v>476</v>
      </c>
      <c r="D215" s="81">
        <f>SUM(D216:D224)</f>
        <v>2209645895.1799998</v>
      </c>
      <c r="E215" s="81">
        <f>SUM(E216:E224)</f>
        <v>487767779.51880854</v>
      </c>
      <c r="F215" s="81">
        <f t="shared" ref="F215:J215" si="162">SUM(F216:F224)</f>
        <v>2697413674.6988087</v>
      </c>
      <c r="G215" s="81">
        <f t="shared" si="162"/>
        <v>162439715.19</v>
      </c>
      <c r="H215" s="81">
        <f t="shared" si="162"/>
        <v>1570021900.8900001</v>
      </c>
      <c r="I215" s="81">
        <f t="shared" si="162"/>
        <v>0</v>
      </c>
      <c r="J215" s="81">
        <f t="shared" si="162"/>
        <v>1127391773.8088086</v>
      </c>
      <c r="K215" s="82">
        <f t="shared" si="159"/>
        <v>0.41795286514023189</v>
      </c>
      <c r="L215" s="77"/>
      <c r="M215" s="81">
        <f t="shared" ref="M215:P215" si="163">SUM(M216:M224)</f>
        <v>328186367.37</v>
      </c>
      <c r="N215" s="81">
        <f t="shared" si="163"/>
        <v>1241835533.5199997</v>
      </c>
      <c r="O215" s="81">
        <f t="shared" si="163"/>
        <v>1570021900.8899999</v>
      </c>
      <c r="P215" s="81">
        <f t="shared" si="163"/>
        <v>1127391773.8088088</v>
      </c>
      <c r="Q215" s="48"/>
    </row>
    <row r="216" spans="1:17" hidden="1" x14ac:dyDescent="0.2">
      <c r="B216" s="94" t="s">
        <v>477</v>
      </c>
      <c r="C216" s="84" t="s">
        <v>478</v>
      </c>
      <c r="D216" s="85">
        <f>+'[5]Presupuesto 2020'!U216</f>
        <v>983359913.05999994</v>
      </c>
      <c r="E216" s="85">
        <f>+'[5]Programa I'!D216+'[5]Programa II'!D216+'[5]Programa III'!D216+'[5]Programa IV'!D216+'[5]Programa V'!D216</f>
        <v>118842779.83210674</v>
      </c>
      <c r="F216" s="99">
        <f t="shared" ref="F216:F224" si="164">SUM(D216:E216)</f>
        <v>1102202692.8921068</v>
      </c>
      <c r="G216" s="99">
        <f>+'[5]Programa I'!F216+'[5]Programa II'!F216+'[5]Programa III'!F216+'[5]Programa IV'!F216+'[5]Programa V'!F216</f>
        <v>67912453.140000001</v>
      </c>
      <c r="H216" s="99">
        <f>+'[5]Total Programa'!U215</f>
        <v>668143853.40999997</v>
      </c>
      <c r="I216" s="99">
        <f>+'[5]Programa I'!H216+'[5]Programa II'!H216+'[5]Programa III'!H216+'[5]Programa IV'!H216+'[5]Programa V'!H216</f>
        <v>0</v>
      </c>
      <c r="J216" s="99">
        <f t="shared" ref="J216:J221" si="165">+F216-H216-I216</f>
        <v>434058839.4821068</v>
      </c>
      <c r="K216" s="100">
        <f t="shared" si="159"/>
        <v>0.39381036018263138</v>
      </c>
      <c r="L216" s="77"/>
      <c r="M216" s="99">
        <f>+'[5]Programa I'!L216+'[5]Programa II'!L216+'[5]Programa III'!L216+'[5]Programa IV'!L216+'[5]Programa V'!L216</f>
        <v>168707714.59</v>
      </c>
      <c r="N216" s="99">
        <f>+'[5]Programa I'!M216+'[5]Programa II'!M216+'[5]Programa III'!M216+'[5]Programa IV'!M216+'[5]Programa V'!M216</f>
        <v>499436138.81999999</v>
      </c>
      <c r="O216" s="99">
        <f t="shared" ref="O216:O224" si="166">SUM(M216:N216)</f>
        <v>668143853.40999997</v>
      </c>
      <c r="P216" s="99">
        <f t="shared" ref="P216:P224" si="167">+F216-O216</f>
        <v>434058839.4821068</v>
      </c>
      <c r="Q216" s="48"/>
    </row>
    <row r="217" spans="1:17" hidden="1" x14ac:dyDescent="0.2">
      <c r="B217" s="94" t="s">
        <v>479</v>
      </c>
      <c r="C217" s="102" t="s">
        <v>480</v>
      </c>
      <c r="D217" s="85">
        <f>+'[5]Presupuesto 2020'!U217</f>
        <v>638527066.40999997</v>
      </c>
      <c r="E217" s="85">
        <f>+'[5]Programa I'!D217+'[5]Programa II'!D217+'[5]Programa III'!D217+'[5]Programa IV'!D217+'[5]Programa V'!D217</f>
        <v>295245532.67052108</v>
      </c>
      <c r="F217" s="99">
        <f t="shared" si="164"/>
        <v>933772599.08052111</v>
      </c>
      <c r="G217" s="99">
        <f>+'[5]Programa I'!F217+'[5]Programa II'!F217+'[5]Programa III'!F217+'[5]Programa IV'!F217+'[5]Programa V'!F217</f>
        <v>57678998.890000001</v>
      </c>
      <c r="H217" s="99">
        <f>+'[5]Total Programa'!U216</f>
        <v>672425170.18000007</v>
      </c>
      <c r="I217" s="99">
        <f>+'[5]Programa I'!H217+'[5]Programa II'!H217+'[5]Programa III'!H217+'[5]Programa IV'!H217+'[5]Programa V'!H217</f>
        <v>0</v>
      </c>
      <c r="J217" s="99">
        <f t="shared" si="165"/>
        <v>261347428.90052104</v>
      </c>
      <c r="K217" s="100">
        <f t="shared" si="159"/>
        <v>0.27988337755666409</v>
      </c>
      <c r="L217" s="77"/>
      <c r="M217" s="99">
        <f>+'[5]Programa I'!L217+'[5]Programa II'!L217+'[5]Programa III'!L217+'[5]Programa IV'!L217+'[5]Programa V'!L217</f>
        <v>118001312.13</v>
      </c>
      <c r="N217" s="99">
        <f>+'[5]Programa I'!M217+'[5]Programa II'!M217+'[5]Programa III'!M217+'[5]Programa IV'!M217+'[5]Programa V'!M217</f>
        <v>554423858.04999995</v>
      </c>
      <c r="O217" s="99">
        <f t="shared" si="166"/>
        <v>672425170.17999995</v>
      </c>
      <c r="P217" s="99">
        <f t="shared" si="167"/>
        <v>261347428.90052116</v>
      </c>
      <c r="Q217" s="48"/>
    </row>
    <row r="218" spans="1:17" hidden="1" x14ac:dyDescent="0.2">
      <c r="B218" s="94" t="s">
        <v>481</v>
      </c>
      <c r="C218" s="115" t="s">
        <v>482</v>
      </c>
      <c r="D218" s="85">
        <f>+'[5]Presupuesto 2020'!U218</f>
        <v>0</v>
      </c>
      <c r="E218" s="85">
        <f>+'[5]Programa I'!D218+'[5]Programa II'!D218+'[5]Programa III'!D218+'[5]Programa IV'!D218+'[5]Programa V'!D218</f>
        <v>0</v>
      </c>
      <c r="F218" s="99">
        <f t="shared" si="164"/>
        <v>0</v>
      </c>
      <c r="G218" s="99">
        <f>+'[5]Programa I'!F218+'[5]Programa II'!F218+'[5]Programa III'!F218+'[5]Programa IV'!F218+'[5]Programa V'!F218</f>
        <v>0</v>
      </c>
      <c r="H218" s="99">
        <f>+'[5]Total Programa'!U217</f>
        <v>0</v>
      </c>
      <c r="I218" s="99">
        <f>+'[5]Programa I'!H218+'[5]Programa II'!H218+'[5]Programa III'!H218+'[5]Programa IV'!H218+'[5]Programa V'!H218</f>
        <v>0</v>
      </c>
      <c r="J218" s="99">
        <f t="shared" si="165"/>
        <v>0</v>
      </c>
      <c r="K218" s="100">
        <f t="shared" si="159"/>
        <v>0</v>
      </c>
      <c r="L218" s="101"/>
      <c r="M218" s="99">
        <f>+'[5]Programa I'!L218+'[5]Programa II'!L218+'[5]Programa III'!L218+'[5]Programa IV'!L218+'[5]Programa V'!L218</f>
        <v>0</v>
      </c>
      <c r="N218" s="99">
        <f>+'[5]Programa I'!M218+'[5]Programa II'!M218+'[5]Programa III'!M218+'[5]Programa IV'!M218+'[5]Programa V'!M218</f>
        <v>0</v>
      </c>
      <c r="O218" s="99">
        <f t="shared" si="166"/>
        <v>0</v>
      </c>
      <c r="P218" s="99">
        <f t="shared" si="167"/>
        <v>0</v>
      </c>
      <c r="Q218" s="48"/>
    </row>
    <row r="219" spans="1:17" hidden="1" x14ac:dyDescent="0.2">
      <c r="B219" s="94" t="s">
        <v>483</v>
      </c>
      <c r="C219" s="113" t="s">
        <v>484</v>
      </c>
      <c r="D219" s="85">
        <f>+'[5]Presupuesto 2020'!U219</f>
        <v>532870765.31999999</v>
      </c>
      <c r="E219" s="85">
        <f>+'[5]Programa I'!D219+'[5]Programa II'!D219+'[5]Programa III'!D219+'[5]Programa IV'!D219+'[5]Programa V'!D219</f>
        <v>43003425.12759763</v>
      </c>
      <c r="F219" s="99">
        <f t="shared" si="164"/>
        <v>575874190.44759762</v>
      </c>
      <c r="G219" s="99">
        <f>+'[5]Programa I'!F219+'[5]Programa II'!F219+'[5]Programa III'!F219+'[5]Programa IV'!F219+'[5]Programa V'!F219</f>
        <v>7893404.5899999999</v>
      </c>
      <c r="H219" s="99">
        <f>+'[5]Total Programa'!U218</f>
        <v>185059838.93999997</v>
      </c>
      <c r="I219" s="99">
        <f>+'[5]Programa I'!H219+'[5]Programa II'!H219+'[5]Programa III'!H219+'[5]Programa IV'!H219+'[5]Programa V'!H219</f>
        <v>0</v>
      </c>
      <c r="J219" s="99">
        <f t="shared" si="165"/>
        <v>390814351.50759768</v>
      </c>
      <c r="K219" s="100">
        <f t="shared" si="159"/>
        <v>0.67864536732204939</v>
      </c>
      <c r="L219" s="77"/>
      <c r="M219" s="99">
        <f>+'[5]Programa I'!L219+'[5]Programa II'!L219+'[5]Programa III'!L219+'[5]Programa IV'!L219+'[5]Programa V'!L219</f>
        <v>12522482.08</v>
      </c>
      <c r="N219" s="99">
        <f>+'[5]Programa I'!M219+'[5]Programa II'!M219+'[5]Programa III'!M219+'[5]Programa IV'!M219+'[5]Programa V'!M219</f>
        <v>172537356.85999998</v>
      </c>
      <c r="O219" s="99">
        <f t="shared" si="166"/>
        <v>185059838.94</v>
      </c>
      <c r="P219" s="99">
        <f t="shared" si="167"/>
        <v>390814351.50759763</v>
      </c>
      <c r="Q219" s="48"/>
    </row>
    <row r="220" spans="1:17" hidden="1" x14ac:dyDescent="0.2">
      <c r="B220" s="94" t="s">
        <v>485</v>
      </c>
      <c r="C220" s="113" t="s">
        <v>486</v>
      </c>
      <c r="D220" s="85">
        <f>+'[5]Presupuesto 2020'!U220</f>
        <v>40398150.390000001</v>
      </c>
      <c r="E220" s="85">
        <f>+'[5]Programa I'!D220+'[5]Programa II'!D220+'[5]Programa III'!D220+'[5]Programa IV'!D220+'[5]Programa V'!D220</f>
        <v>30676041.888583049</v>
      </c>
      <c r="F220" s="99">
        <f t="shared" si="164"/>
        <v>71074192.27858305</v>
      </c>
      <c r="G220" s="99">
        <f>+'[5]Programa I'!F220+'[5]Programa II'!F220+'[5]Programa III'!F220+'[5]Programa IV'!F220+'[5]Programa V'!F220</f>
        <v>28954858.57</v>
      </c>
      <c r="H220" s="99">
        <f>+'[5]Total Programa'!U219</f>
        <v>42393038.359999999</v>
      </c>
      <c r="I220" s="99">
        <f>+'[5]Programa I'!H220+'[5]Programa II'!H220+'[5]Programa III'!H220+'[5]Programa IV'!H220+'[5]Programa V'!H220</f>
        <v>0</v>
      </c>
      <c r="J220" s="99">
        <f t="shared" si="165"/>
        <v>28681153.91858305</v>
      </c>
      <c r="K220" s="100">
        <f t="shared" si="159"/>
        <v>0.4035382323609692</v>
      </c>
      <c r="L220" s="77"/>
      <c r="M220" s="99">
        <f>+'[5]Programa I'!L220+'[5]Programa II'!L220+'[5]Programa III'!L220+'[5]Programa IV'!L220+'[5]Programa V'!L220</f>
        <v>28954858.57</v>
      </c>
      <c r="N220" s="99">
        <f>+'[5]Programa I'!M220+'[5]Programa II'!M220+'[5]Programa III'!M220+'[5]Programa IV'!M220+'[5]Programa V'!M220</f>
        <v>13438179.789999999</v>
      </c>
      <c r="O220" s="99">
        <f t="shared" si="166"/>
        <v>42393038.359999999</v>
      </c>
      <c r="P220" s="99">
        <f t="shared" si="167"/>
        <v>28681153.91858305</v>
      </c>
      <c r="Q220" s="48"/>
    </row>
    <row r="221" spans="1:17" hidden="1" x14ac:dyDescent="0.2">
      <c r="B221" s="94" t="s">
        <v>487</v>
      </c>
      <c r="C221" s="115" t="s">
        <v>488</v>
      </c>
      <c r="D221" s="85">
        <f>+'[5]Presupuesto 2020'!U221</f>
        <v>14490000</v>
      </c>
      <c r="E221" s="85">
        <f>+'[5]Programa I'!D221+'[5]Programa II'!D221+'[5]Programa III'!D221+'[5]Programa IV'!D221+'[5]Programa V'!D221</f>
        <v>0</v>
      </c>
      <c r="F221" s="99">
        <f t="shared" si="164"/>
        <v>14490000</v>
      </c>
      <c r="G221" s="99">
        <f>+'[5]Programa I'!F221+'[5]Programa II'!F221+'[5]Programa III'!F221+'[5]Programa IV'!F221+'[5]Programa V'!F221</f>
        <v>0</v>
      </c>
      <c r="H221" s="99">
        <f>+'[5]Total Programa'!U220</f>
        <v>2000000</v>
      </c>
      <c r="I221" s="99">
        <f>+'[5]Programa I'!H221+'[5]Programa II'!H221+'[5]Programa III'!H221+'[5]Programa IV'!H221+'[5]Programa V'!H221</f>
        <v>0</v>
      </c>
      <c r="J221" s="99">
        <f t="shared" si="165"/>
        <v>12490000</v>
      </c>
      <c r="K221" s="100">
        <f t="shared" si="159"/>
        <v>0.86197377501725325</v>
      </c>
      <c r="L221" s="77"/>
      <c r="M221" s="99">
        <f>+'[5]Programa I'!L221+'[5]Programa II'!L221+'[5]Programa III'!L221+'[5]Programa IV'!L221+'[5]Programa V'!L221</f>
        <v>0</v>
      </c>
      <c r="N221" s="99">
        <f>+'[5]Programa I'!M221+'[5]Programa II'!M221+'[5]Programa III'!M221+'[5]Programa IV'!M221+'[5]Programa V'!M221</f>
        <v>2000000</v>
      </c>
      <c r="O221" s="99">
        <f t="shared" si="166"/>
        <v>2000000</v>
      </c>
      <c r="P221" s="99">
        <f t="shared" si="167"/>
        <v>12490000</v>
      </c>
      <c r="Q221" s="48"/>
    </row>
    <row r="222" spans="1:17" hidden="1" x14ac:dyDescent="0.2">
      <c r="B222" s="94" t="s">
        <v>489</v>
      </c>
      <c r="C222" s="115" t="s">
        <v>490</v>
      </c>
      <c r="D222" s="85">
        <f>+'[5]Presupuesto 2020'!U222</f>
        <v>0</v>
      </c>
      <c r="E222" s="85">
        <f>+'[5]Programa I'!D222+'[5]Programa II'!D222+'[5]Programa III'!D222+'[5]Programa IV'!D222+'[5]Programa V'!D222</f>
        <v>0</v>
      </c>
      <c r="F222" s="99">
        <f t="shared" si="164"/>
        <v>0</v>
      </c>
      <c r="G222" s="99">
        <f>+'[5]Programa I'!F222+'[5]Programa II'!F222+'[5]Programa III'!F222+'[5]Programa IV'!F222+'[5]Programa V'!F222</f>
        <v>0</v>
      </c>
      <c r="H222" s="99">
        <f>+'[5]Total Programa'!U221</f>
        <v>0</v>
      </c>
      <c r="I222" s="99">
        <v>0</v>
      </c>
      <c r="J222" s="99">
        <f>+F222-H222</f>
        <v>0</v>
      </c>
      <c r="K222" s="100">
        <f t="shared" si="159"/>
        <v>0</v>
      </c>
      <c r="L222" s="101"/>
      <c r="M222" s="99">
        <f>+'[5]Programa I'!L222+'[5]Programa II'!L222+'[5]Programa III'!L222+'[5]Programa IV'!L222+'[5]Programa V'!L222</f>
        <v>0</v>
      </c>
      <c r="N222" s="99">
        <f>+'[5]Programa I'!M222+'[5]Programa II'!M222+'[5]Programa III'!M222+'[5]Programa IV'!M222+'[5]Programa V'!M222</f>
        <v>0</v>
      </c>
      <c r="O222" s="99">
        <f t="shared" si="166"/>
        <v>0</v>
      </c>
      <c r="P222" s="99">
        <f t="shared" si="167"/>
        <v>0</v>
      </c>
      <c r="Q222" s="48"/>
    </row>
    <row r="223" spans="1:17" hidden="1" x14ac:dyDescent="0.2">
      <c r="B223" s="94" t="s">
        <v>491</v>
      </c>
      <c r="C223" s="115" t="s">
        <v>492</v>
      </c>
      <c r="D223" s="85">
        <f>+'[5]Presupuesto 2020'!U223</f>
        <v>0</v>
      </c>
      <c r="E223" s="85">
        <f>+'[5]Programa I'!D223+'[5]Programa II'!D223+'[5]Programa III'!D223+'[5]Programa IV'!D223+'[5]Programa V'!D223</f>
        <v>0</v>
      </c>
      <c r="F223" s="99">
        <f t="shared" si="164"/>
        <v>0</v>
      </c>
      <c r="G223" s="99">
        <f>+'[5]Programa I'!F223+'[5]Programa II'!F223+'[5]Programa III'!F223+'[5]Programa IV'!F223+'[5]Programa V'!F223</f>
        <v>0</v>
      </c>
      <c r="H223" s="99">
        <f>+'[5]Total Programa'!U222</f>
        <v>0</v>
      </c>
      <c r="I223" s="99">
        <v>0</v>
      </c>
      <c r="J223" s="99">
        <f>+F223-H223</f>
        <v>0</v>
      </c>
      <c r="K223" s="100">
        <f t="shared" si="159"/>
        <v>0</v>
      </c>
      <c r="L223" s="101"/>
      <c r="M223" s="99">
        <f>+'[5]Programa I'!L223+'[5]Programa II'!L223+'[5]Programa III'!L223+'[5]Programa IV'!L223+'[5]Programa V'!L223</f>
        <v>0</v>
      </c>
      <c r="N223" s="99">
        <f>+'[5]Programa I'!M223+'[5]Programa II'!M223+'[5]Programa III'!M223+'[5]Programa IV'!M223+'[5]Programa V'!M223</f>
        <v>0</v>
      </c>
      <c r="O223" s="99">
        <f t="shared" si="166"/>
        <v>0</v>
      </c>
      <c r="P223" s="99">
        <f t="shared" si="167"/>
        <v>0</v>
      </c>
      <c r="Q223" s="48"/>
    </row>
    <row r="224" spans="1:17" hidden="1" x14ac:dyDescent="0.2">
      <c r="B224" s="94" t="s">
        <v>493</v>
      </c>
      <c r="C224" s="117" t="s">
        <v>494</v>
      </c>
      <c r="D224" s="85">
        <f>+'[5]Presupuesto 2020'!U224</f>
        <v>0</v>
      </c>
      <c r="E224" s="85">
        <f>+'[5]Programa I'!D224+'[5]Programa II'!D224+'[5]Programa III'!D224+'[5]Programa IV'!D224+'[5]Programa V'!D224</f>
        <v>0</v>
      </c>
      <c r="F224" s="99">
        <f t="shared" si="164"/>
        <v>0</v>
      </c>
      <c r="G224" s="99">
        <f>+'[5]Programa I'!F224+'[5]Programa II'!F224+'[5]Programa III'!F224+'[5]Programa IV'!F224+'[5]Programa V'!F224</f>
        <v>0</v>
      </c>
      <c r="H224" s="99">
        <f>+'[5]Total Programa'!U223</f>
        <v>0</v>
      </c>
      <c r="I224" s="99">
        <v>0</v>
      </c>
      <c r="J224" s="99">
        <f>+F224-H224</f>
        <v>0</v>
      </c>
      <c r="K224" s="100">
        <f t="shared" si="159"/>
        <v>0</v>
      </c>
      <c r="L224" s="101"/>
      <c r="M224" s="99">
        <f>+'[5]Programa I'!L224+'[5]Programa II'!L224+'[5]Programa III'!L224+'[5]Programa IV'!L224+'[5]Programa V'!L224</f>
        <v>0</v>
      </c>
      <c r="N224" s="99">
        <f>+'[5]Programa I'!M224+'[5]Programa II'!M224+'[5]Programa III'!M224+'[5]Programa IV'!M224+'[5]Programa V'!M224</f>
        <v>0</v>
      </c>
      <c r="O224" s="99">
        <f t="shared" si="166"/>
        <v>0</v>
      </c>
      <c r="P224" s="99">
        <f t="shared" si="167"/>
        <v>0</v>
      </c>
      <c r="Q224" s="48"/>
    </row>
    <row r="225" spans="1:17" s="51" customFormat="1" x14ac:dyDescent="0.2">
      <c r="A225" s="78"/>
      <c r="B225" s="83">
        <v>6.06</v>
      </c>
      <c r="C225" s="103" t="s">
        <v>495</v>
      </c>
      <c r="D225" s="81">
        <f>SUM(D226:D227)</f>
        <v>110250000</v>
      </c>
      <c r="E225" s="81">
        <f>SUM(E226:E227)</f>
        <v>0</v>
      </c>
      <c r="F225" s="133">
        <f t="shared" ref="F225:J225" si="168">SUM(F226:F227)</f>
        <v>110250000</v>
      </c>
      <c r="G225" s="133">
        <f t="shared" si="168"/>
        <v>110000</v>
      </c>
      <c r="H225" s="133">
        <f t="shared" si="168"/>
        <v>417500</v>
      </c>
      <c r="I225" s="81">
        <f t="shared" si="168"/>
        <v>0</v>
      </c>
      <c r="J225" s="81">
        <f t="shared" si="168"/>
        <v>109832500</v>
      </c>
      <c r="K225" s="82">
        <f t="shared" si="159"/>
        <v>0.99621315192743765</v>
      </c>
      <c r="L225" s="77"/>
      <c r="M225" s="81">
        <f t="shared" ref="M225:P225" si="169">SUM(M226:M227)</f>
        <v>110000</v>
      </c>
      <c r="N225" s="81">
        <f t="shared" si="169"/>
        <v>307500</v>
      </c>
      <c r="O225" s="81">
        <f t="shared" si="169"/>
        <v>417500</v>
      </c>
      <c r="P225" s="81">
        <f t="shared" si="169"/>
        <v>109832500</v>
      </c>
      <c r="Q225" s="48"/>
    </row>
    <row r="226" spans="1:17" hidden="1" x14ac:dyDescent="0.2">
      <c r="B226" s="83" t="s">
        <v>496</v>
      </c>
      <c r="C226" s="84" t="s">
        <v>497</v>
      </c>
      <c r="D226" s="85">
        <f>+'[5]Presupuesto 2020'!U226</f>
        <v>110250000</v>
      </c>
      <c r="E226" s="85">
        <f>+'[5]Programa I'!D226+'[5]Programa II'!D226+'[5]Programa III'!D226+'[5]Programa IV'!D226+'[5]Programa V'!D226</f>
        <v>0</v>
      </c>
      <c r="F226" s="99">
        <f>SUM(D226:E226)</f>
        <v>110250000</v>
      </c>
      <c r="G226" s="99">
        <f>+'[5]Programa I'!F226+'[5]Programa II'!F226+'[5]Programa III'!F226+'[5]Programa IV'!F226+'[5]Programa V'!F226</f>
        <v>110000</v>
      </c>
      <c r="H226" s="99">
        <f>+'[5]Total Programa'!U225</f>
        <v>417500</v>
      </c>
      <c r="I226" s="99">
        <f>+'[5]Programa I'!H226+'[5]Programa II'!H226+'[5]Programa III'!H226+'[5]Programa IV'!H226+'[5]Programa V'!H226</f>
        <v>0</v>
      </c>
      <c r="J226" s="99">
        <f>+F226-H226-I226</f>
        <v>109832500</v>
      </c>
      <c r="K226" s="100">
        <f t="shared" si="159"/>
        <v>0.99621315192743765</v>
      </c>
      <c r="L226" s="77"/>
      <c r="M226" s="99">
        <f>+'[5]Programa I'!L226+'[5]Programa II'!L226+'[5]Programa III'!L226+'[5]Programa IV'!L226+'[5]Programa V'!L226</f>
        <v>110000</v>
      </c>
      <c r="N226" s="99">
        <f>+'[5]Programa I'!M226+'[5]Programa II'!M226+'[5]Programa III'!M226+'[5]Programa IV'!M226+'[5]Programa V'!M226</f>
        <v>307500</v>
      </c>
      <c r="O226" s="99">
        <f t="shared" ref="O226:O227" si="170">SUM(M226:N226)</f>
        <v>417500</v>
      </c>
      <c r="P226" s="99">
        <f>+F226-O226</f>
        <v>109832500</v>
      </c>
      <c r="Q226" s="48"/>
    </row>
    <row r="227" spans="1:17" hidden="1" x14ac:dyDescent="0.2">
      <c r="B227" s="83" t="s">
        <v>498</v>
      </c>
      <c r="C227" s="84" t="s">
        <v>499</v>
      </c>
      <c r="D227" s="85">
        <f>+'[5]Presupuesto 2020'!U227</f>
        <v>0</v>
      </c>
      <c r="E227" s="85">
        <f>+'[5]Programa I'!D227+'[5]Programa II'!D227+'[5]Programa III'!D227+'[5]Programa IV'!D227+'[5]Programa V'!D227</f>
        <v>0</v>
      </c>
      <c r="F227" s="99">
        <f>SUM(D227:E227)</f>
        <v>0</v>
      </c>
      <c r="G227" s="99">
        <f>+'[5]Programa I'!F227+'[5]Programa II'!F227+'[5]Programa III'!F227+'[5]Programa IV'!F227+'[5]Programa V'!F227</f>
        <v>0</v>
      </c>
      <c r="H227" s="99">
        <f>+'[5]Total Programa'!U226</f>
        <v>0</v>
      </c>
      <c r="I227" s="99">
        <v>0</v>
      </c>
      <c r="J227" s="99">
        <f>+F227-H227</f>
        <v>0</v>
      </c>
      <c r="K227" s="100">
        <f t="shared" si="159"/>
        <v>0</v>
      </c>
      <c r="L227" s="101"/>
      <c r="M227" s="99">
        <f>+'[5]Programa I'!L227+'[5]Programa II'!L227+'[5]Programa III'!L227+'[5]Programa IV'!L227+'[5]Programa V'!L227</f>
        <v>0</v>
      </c>
      <c r="N227" s="99">
        <f>+'[5]Programa I'!M227+'[5]Programa II'!M227+'[5]Programa III'!M227+'[5]Programa IV'!M227+'[5]Programa V'!M227</f>
        <v>0</v>
      </c>
      <c r="O227" s="99">
        <f t="shared" si="170"/>
        <v>0</v>
      </c>
      <c r="P227" s="99">
        <f>+F227-O227</f>
        <v>0</v>
      </c>
      <c r="Q227" s="48"/>
    </row>
    <row r="228" spans="1:17" s="51" customFormat="1" x14ac:dyDescent="0.2">
      <c r="A228" s="78"/>
      <c r="B228" s="71" t="s">
        <v>500</v>
      </c>
      <c r="C228" s="118" t="s">
        <v>72</v>
      </c>
      <c r="D228" s="74">
        <f t="shared" ref="D228:J228" si="171">+D229+D240+D265</f>
        <v>132274230727.16</v>
      </c>
      <c r="E228" s="74">
        <f t="shared" si="171"/>
        <v>43341983074.971924</v>
      </c>
      <c r="F228" s="127">
        <f t="shared" si="171"/>
        <v>175616213802.1319</v>
      </c>
      <c r="G228" s="127">
        <f t="shared" si="171"/>
        <v>8375079284.9500008</v>
      </c>
      <c r="H228" s="127">
        <f t="shared" si="171"/>
        <v>114102598332.49002</v>
      </c>
      <c r="I228" s="74">
        <f t="shared" si="171"/>
        <v>0</v>
      </c>
      <c r="J228" s="74">
        <f t="shared" si="171"/>
        <v>61513615469.641922</v>
      </c>
      <c r="K228" s="98">
        <f t="shared" si="159"/>
        <v>0.350272985266325</v>
      </c>
      <c r="L228" s="77"/>
      <c r="M228" s="74">
        <f t="shared" ref="M228:P228" si="172">+M229+M240+M265</f>
        <v>19290816646.68</v>
      </c>
      <c r="N228" s="74">
        <f t="shared" si="172"/>
        <v>94811781685.809998</v>
      </c>
      <c r="O228" s="74">
        <f t="shared" si="172"/>
        <v>114102598332.49001</v>
      </c>
      <c r="P228" s="74">
        <f t="shared" si="172"/>
        <v>61513615469.641937</v>
      </c>
      <c r="Q228" s="48"/>
    </row>
    <row r="229" spans="1:17" s="51" customFormat="1" x14ac:dyDescent="0.2">
      <c r="A229" s="78"/>
      <c r="B229" s="83" t="s">
        <v>501</v>
      </c>
      <c r="C229" s="45" t="s">
        <v>502</v>
      </c>
      <c r="D229" s="81">
        <f t="shared" ref="D229:J229" si="173">+D230+D232+D234</f>
        <v>8813692354.5900002</v>
      </c>
      <c r="E229" s="81">
        <f t="shared" si="173"/>
        <v>3440641550.0656881</v>
      </c>
      <c r="F229" s="133">
        <f t="shared" si="173"/>
        <v>12254333904.655687</v>
      </c>
      <c r="G229" s="133">
        <f t="shared" si="173"/>
        <v>643967911.87</v>
      </c>
      <c r="H229" s="133">
        <f t="shared" si="173"/>
        <v>6955663230.8299999</v>
      </c>
      <c r="I229" s="81">
        <f t="shared" si="173"/>
        <v>0</v>
      </c>
      <c r="J229" s="81">
        <f t="shared" si="173"/>
        <v>5298670673.8256874</v>
      </c>
      <c r="K229" s="82">
        <f t="shared" si="159"/>
        <v>0.43239156979496107</v>
      </c>
      <c r="L229" s="77"/>
      <c r="M229" s="81">
        <f t="shared" ref="M229:P229" si="174">+M230+M232+M234</f>
        <v>1230882043.3499999</v>
      </c>
      <c r="N229" s="81">
        <f t="shared" si="174"/>
        <v>5724781187.4799995</v>
      </c>
      <c r="O229" s="81">
        <f t="shared" si="174"/>
        <v>6955663230.8299999</v>
      </c>
      <c r="P229" s="81">
        <f t="shared" si="174"/>
        <v>5298670673.8256884</v>
      </c>
      <c r="Q229" s="48"/>
    </row>
    <row r="230" spans="1:17" s="51" customFormat="1" hidden="1" x14ac:dyDescent="0.2">
      <c r="B230" s="79" t="s">
        <v>503</v>
      </c>
      <c r="C230" s="51" t="s">
        <v>504</v>
      </c>
      <c r="D230" s="81">
        <f>+D231</f>
        <v>0</v>
      </c>
      <c r="E230" s="81">
        <f>+E231</f>
        <v>0</v>
      </c>
      <c r="F230" s="81">
        <f t="shared" ref="F230:P230" si="175">+F231</f>
        <v>0</v>
      </c>
      <c r="G230" s="81">
        <f t="shared" si="175"/>
        <v>0</v>
      </c>
      <c r="H230" s="81">
        <f t="shared" si="175"/>
        <v>0</v>
      </c>
      <c r="I230" s="81">
        <f t="shared" si="175"/>
        <v>0</v>
      </c>
      <c r="J230" s="81">
        <f t="shared" si="175"/>
        <v>0</v>
      </c>
      <c r="K230" s="82">
        <f t="shared" si="159"/>
        <v>0</v>
      </c>
      <c r="L230" s="97"/>
      <c r="M230" s="81">
        <f t="shared" si="175"/>
        <v>0</v>
      </c>
      <c r="N230" s="81">
        <f t="shared" si="175"/>
        <v>0</v>
      </c>
      <c r="O230" s="81">
        <f t="shared" si="175"/>
        <v>0</v>
      </c>
      <c r="P230" s="81">
        <f t="shared" si="175"/>
        <v>0</v>
      </c>
      <c r="Q230" s="48"/>
    </row>
    <row r="231" spans="1:17" hidden="1" x14ac:dyDescent="0.2">
      <c r="B231" s="83" t="s">
        <v>505</v>
      </c>
      <c r="C231" s="102" t="s">
        <v>506</v>
      </c>
      <c r="D231" s="85">
        <f>+'[5]Presupuesto 2020'!U231</f>
        <v>0</v>
      </c>
      <c r="E231" s="85">
        <f>+'[5]Programa I'!D231+'[5]Programa II'!D231+'[5]Programa III'!D231+'[5]Programa IV'!D231+'[5]Programa V'!D231</f>
        <v>0</v>
      </c>
      <c r="F231" s="99">
        <f>SUM(D231:E231)</f>
        <v>0</v>
      </c>
      <c r="G231" s="99">
        <f>+'[5]Programa I'!F231+'[5]Programa II'!F231+'[5]Programa III'!F231+'[5]Programa IV'!F231+'[5]Programa V'!F231</f>
        <v>0</v>
      </c>
      <c r="H231" s="99">
        <f>+'[5]Total Programa'!U230</f>
        <v>0</v>
      </c>
      <c r="I231" s="99">
        <v>0</v>
      </c>
      <c r="J231" s="99">
        <f>+F231-H231</f>
        <v>0</v>
      </c>
      <c r="K231" s="100">
        <f t="shared" si="159"/>
        <v>0</v>
      </c>
      <c r="L231" s="101"/>
      <c r="M231" s="99">
        <f>+'[5]Programa I'!L231+'[5]Programa II'!L231+'[5]Programa III'!L231+'[5]Programa IV'!L231+'[5]Programa V'!L231</f>
        <v>0</v>
      </c>
      <c r="N231" s="99">
        <f>+'[5]Programa I'!M231+'[5]Programa II'!M231+'[5]Programa III'!M231+'[5]Programa IV'!M231+'[5]Programa V'!M231</f>
        <v>0</v>
      </c>
      <c r="O231" s="99">
        <f>SUM(M231:N231)</f>
        <v>0</v>
      </c>
      <c r="P231" s="99">
        <f>+F231-O231</f>
        <v>0</v>
      </c>
      <c r="Q231" s="48"/>
    </row>
    <row r="232" spans="1:17" s="51" customFormat="1" hidden="1" x14ac:dyDescent="0.2">
      <c r="B232" s="79" t="s">
        <v>507</v>
      </c>
      <c r="C232" s="51" t="s">
        <v>508</v>
      </c>
      <c r="D232" s="81">
        <f>+D233</f>
        <v>0</v>
      </c>
      <c r="E232" s="81">
        <f>+E233</f>
        <v>0</v>
      </c>
      <c r="F232" s="81">
        <f t="shared" ref="F232:P232" si="176">+F233</f>
        <v>0</v>
      </c>
      <c r="G232" s="81">
        <f t="shared" si="176"/>
        <v>0</v>
      </c>
      <c r="H232" s="81">
        <f t="shared" si="176"/>
        <v>0</v>
      </c>
      <c r="I232" s="81">
        <f t="shared" si="176"/>
        <v>0</v>
      </c>
      <c r="J232" s="81">
        <f t="shared" si="176"/>
        <v>0</v>
      </c>
      <c r="K232" s="82">
        <f t="shared" si="159"/>
        <v>0</v>
      </c>
      <c r="L232" s="97"/>
      <c r="M232" s="81">
        <f t="shared" si="176"/>
        <v>0</v>
      </c>
      <c r="N232" s="81">
        <f t="shared" si="176"/>
        <v>0</v>
      </c>
      <c r="O232" s="81">
        <f t="shared" si="176"/>
        <v>0</v>
      </c>
      <c r="P232" s="81">
        <f t="shared" si="176"/>
        <v>0</v>
      </c>
      <c r="Q232" s="48"/>
    </row>
    <row r="233" spans="1:17" hidden="1" x14ac:dyDescent="0.2">
      <c r="B233" s="83" t="s">
        <v>509</v>
      </c>
      <c r="C233" s="102" t="s">
        <v>510</v>
      </c>
      <c r="D233" s="85">
        <f>+'[5]Presupuesto 2020'!U233</f>
        <v>0</v>
      </c>
      <c r="E233" s="85">
        <f>+'[5]Programa I'!D233+'[5]Programa II'!D233+'[5]Programa III'!D233+'[5]Programa IV'!D233+'[5]Programa V'!D233</f>
        <v>0</v>
      </c>
      <c r="F233" s="99">
        <f>SUM(D233:E233)</f>
        <v>0</v>
      </c>
      <c r="G233" s="99">
        <f>+'[5]Programa I'!F233+'[5]Programa II'!F233+'[5]Programa III'!F233+'[5]Programa IV'!F233+'[5]Programa V'!F233</f>
        <v>0</v>
      </c>
      <c r="H233" s="99">
        <f>+'[5]Total Programa'!U232</f>
        <v>0</v>
      </c>
      <c r="I233" s="99">
        <v>0</v>
      </c>
      <c r="J233" s="99">
        <f>+F233-H233</f>
        <v>0</v>
      </c>
      <c r="K233" s="100">
        <f t="shared" si="159"/>
        <v>0</v>
      </c>
      <c r="L233" s="101"/>
      <c r="M233" s="99">
        <f>+'[5]Programa I'!L233+'[5]Programa II'!L233+'[5]Programa III'!L233+'[5]Programa IV'!L233+'[5]Programa V'!L233</f>
        <v>0</v>
      </c>
      <c r="N233" s="99">
        <f>+'[5]Programa I'!M233+'[5]Programa II'!M233+'[5]Programa III'!M233+'[5]Programa IV'!M233+'[5]Programa V'!M233</f>
        <v>0</v>
      </c>
      <c r="O233" s="99">
        <f>SUM(M233:N233)</f>
        <v>0</v>
      </c>
      <c r="P233" s="99">
        <f>+F233-O233</f>
        <v>0</v>
      </c>
      <c r="Q233" s="48"/>
    </row>
    <row r="234" spans="1:17" s="51" customFormat="1" hidden="1" x14ac:dyDescent="0.2">
      <c r="A234" s="45"/>
      <c r="B234" s="79" t="s">
        <v>511</v>
      </c>
      <c r="C234" s="51" t="s">
        <v>512</v>
      </c>
      <c r="D234" s="81">
        <f>SUM(D235:D239)</f>
        <v>8813692354.5900002</v>
      </c>
      <c r="E234" s="81">
        <f>SUM(E235:E239)</f>
        <v>3440641550.0656881</v>
      </c>
      <c r="F234" s="81">
        <f t="shared" ref="F234:J234" si="177">SUM(F235:F239)</f>
        <v>12254333904.655687</v>
      </c>
      <c r="G234" s="81">
        <f t="shared" si="177"/>
        <v>643967911.87</v>
      </c>
      <c r="H234" s="81">
        <f t="shared" si="177"/>
        <v>6955663230.8299999</v>
      </c>
      <c r="I234" s="81">
        <f t="shared" si="177"/>
        <v>0</v>
      </c>
      <c r="J234" s="81">
        <f t="shared" si="177"/>
        <v>5298670673.8256874</v>
      </c>
      <c r="K234" s="82">
        <f t="shared" si="159"/>
        <v>0.43239156979496107</v>
      </c>
      <c r="L234" s="77"/>
      <c r="M234" s="81">
        <f t="shared" ref="M234:P234" si="178">SUM(M235:M239)</f>
        <v>1230882043.3499999</v>
      </c>
      <c r="N234" s="81">
        <f t="shared" si="178"/>
        <v>5724781187.4799995</v>
      </c>
      <c r="O234" s="81">
        <f t="shared" si="178"/>
        <v>6955663230.8299999</v>
      </c>
      <c r="P234" s="81">
        <f t="shared" si="178"/>
        <v>5298670673.8256884</v>
      </c>
      <c r="Q234" s="48"/>
    </row>
    <row r="235" spans="1:17" hidden="1" x14ac:dyDescent="0.2">
      <c r="B235" s="83" t="s">
        <v>513</v>
      </c>
      <c r="C235" s="102" t="s">
        <v>390</v>
      </c>
      <c r="D235" s="85">
        <f>+'[5]Presupuesto 2020'!U235</f>
        <v>0</v>
      </c>
      <c r="E235" s="85">
        <f>+'[5]Programa I'!D235+'[5]Programa II'!D235+'[5]Programa III'!D235+'[5]Programa IV'!D235+'[5]Programa V'!D235</f>
        <v>0</v>
      </c>
      <c r="F235" s="99">
        <f>SUM(D235:E235)</f>
        <v>0</v>
      </c>
      <c r="G235" s="99">
        <f>+'[5]Programa I'!F235+'[5]Programa II'!F235+'[5]Programa III'!F235+'[5]Programa IV'!F235+'[5]Programa V'!F235</f>
        <v>0</v>
      </c>
      <c r="H235" s="99">
        <f>+'[5]Total Programa'!U234</f>
        <v>0</v>
      </c>
      <c r="I235" s="99">
        <v>0</v>
      </c>
      <c r="J235" s="99">
        <f>+F235-H235</f>
        <v>0</v>
      </c>
      <c r="K235" s="100">
        <f t="shared" si="159"/>
        <v>0</v>
      </c>
      <c r="L235" s="101"/>
      <c r="M235" s="99">
        <f>+'[5]Programa I'!L235+'[5]Programa II'!L235+'[5]Programa III'!L235+'[5]Programa IV'!L235+'[5]Programa V'!L235</f>
        <v>0</v>
      </c>
      <c r="N235" s="99">
        <f>+'[5]Programa I'!M235+'[5]Programa II'!M235+'[5]Programa III'!M235+'[5]Programa IV'!M235+'[5]Programa V'!M235</f>
        <v>0</v>
      </c>
      <c r="O235" s="99">
        <f t="shared" ref="O235:O239" si="179">SUM(M235:N235)</f>
        <v>0</v>
      </c>
      <c r="P235" s="99">
        <f>+F235-O235</f>
        <v>0</v>
      </c>
      <c r="Q235" s="48"/>
    </row>
    <row r="236" spans="1:17" hidden="1" x14ac:dyDescent="0.2">
      <c r="B236" s="83" t="s">
        <v>514</v>
      </c>
      <c r="C236" s="102" t="s">
        <v>392</v>
      </c>
      <c r="D236" s="85">
        <f>+'[5]Presupuesto 2020'!U236</f>
        <v>1187882385.8</v>
      </c>
      <c r="E236" s="85">
        <f>+'[5]Programa I'!D236+'[5]Programa II'!D236+'[5]Programa III'!D236+'[5]Programa IV'!D236+'[5]Programa V'!D236</f>
        <v>916368440.91148615</v>
      </c>
      <c r="F236" s="99">
        <f>SUM(D236:E236)</f>
        <v>2104250826.7114861</v>
      </c>
      <c r="G236" s="99">
        <f>+'[5]Programa I'!F236+'[5]Programa II'!F236+'[5]Programa III'!F236+'[5]Programa IV'!F236+'[5]Programa V'!F236</f>
        <v>69014234.379999995</v>
      </c>
      <c r="H236" s="99">
        <f>+'[5]Total Programa'!U235</f>
        <v>760037646.60000002</v>
      </c>
      <c r="I236" s="99">
        <f>+'[5]Programa I'!H236+'[5]Programa II'!H236+'[5]Programa III'!H236+'[5]Programa IV'!H236+'[5]Programa V'!H236</f>
        <v>0</v>
      </c>
      <c r="J236" s="99">
        <f>+F236-H236-I236</f>
        <v>1344213180.111486</v>
      </c>
      <c r="K236" s="100">
        <f t="shared" si="159"/>
        <v>0.63880843626052719</v>
      </c>
      <c r="L236" s="77"/>
      <c r="M236" s="99">
        <f>+'[5]Programa I'!L236+'[5]Programa II'!L236+'[5]Programa III'!L236+'[5]Programa IV'!L236+'[5]Programa V'!L236</f>
        <v>183944234.38</v>
      </c>
      <c r="N236" s="99">
        <f>+'[5]Programa I'!M236+'[5]Programa II'!M236+'[5]Programa III'!M236+'[5]Programa IV'!M236+'[5]Programa V'!M236</f>
        <v>576093412.22000003</v>
      </c>
      <c r="O236" s="99">
        <f t="shared" si="179"/>
        <v>760037646.60000002</v>
      </c>
      <c r="P236" s="99">
        <f>+F236-O236</f>
        <v>1344213180.111486</v>
      </c>
      <c r="Q236" s="48"/>
    </row>
    <row r="237" spans="1:17" hidden="1" x14ac:dyDescent="0.2">
      <c r="B237" s="83" t="s">
        <v>515</v>
      </c>
      <c r="C237" s="102" t="s">
        <v>394</v>
      </c>
      <c r="D237" s="85">
        <f>+'[5]Presupuesto 2020'!U237</f>
        <v>107539413.18000001</v>
      </c>
      <c r="E237" s="85">
        <f>+'[5]Programa I'!D237+'[5]Programa II'!D237+'[5]Programa III'!D237+'[5]Programa IV'!D237+'[5]Programa V'!D237</f>
        <v>459223548.82868159</v>
      </c>
      <c r="F237" s="99">
        <f>SUM(D237:E237)</f>
        <v>566762962.00868154</v>
      </c>
      <c r="G237" s="99">
        <f>+'[5]Programa I'!F237+'[5]Programa II'!F237+'[5]Programa III'!F237+'[5]Programa IV'!F237+'[5]Programa V'!F237</f>
        <v>37915000</v>
      </c>
      <c r="H237" s="99">
        <f>+'[5]Total Programa'!U236</f>
        <v>190743000</v>
      </c>
      <c r="I237" s="99">
        <f>+'[5]Programa I'!H237+'[5]Programa II'!H237+'[5]Programa III'!H237+'[5]Programa IV'!H237+'[5]Programa V'!H237</f>
        <v>0</v>
      </c>
      <c r="J237" s="99">
        <f>+F237-H237-I237</f>
        <v>376019962.00868154</v>
      </c>
      <c r="K237" s="100">
        <f t="shared" si="159"/>
        <v>0.66345189649658465</v>
      </c>
      <c r="L237" s="77"/>
      <c r="M237" s="99">
        <f>+'[5]Programa I'!L237+'[5]Programa II'!L237+'[5]Programa III'!L237+'[5]Programa IV'!L237+'[5]Programa V'!L237</f>
        <v>122266000</v>
      </c>
      <c r="N237" s="99">
        <f>+'[5]Programa I'!M237+'[5]Programa II'!M237+'[5]Programa III'!M237+'[5]Programa IV'!M237+'[5]Programa V'!M237</f>
        <v>68477000</v>
      </c>
      <c r="O237" s="99">
        <f t="shared" si="179"/>
        <v>190743000</v>
      </c>
      <c r="P237" s="99">
        <f>+F237-O237</f>
        <v>376019962.00868154</v>
      </c>
      <c r="Q237" s="48"/>
    </row>
    <row r="238" spans="1:17" hidden="1" x14ac:dyDescent="0.2">
      <c r="B238" s="83" t="s">
        <v>516</v>
      </c>
      <c r="C238" s="102" t="s">
        <v>396</v>
      </c>
      <c r="D238" s="85">
        <f>+'[5]Presupuesto 2020'!U238</f>
        <v>5116141437.8599997</v>
      </c>
      <c r="E238" s="85">
        <f>+'[5]Programa I'!D238+'[5]Programa II'!D238+'[5]Programa III'!D238+'[5]Programa IV'!D238+'[5]Programa V'!D238</f>
        <v>-509467298.07280838</v>
      </c>
      <c r="F238" s="99">
        <f>SUM(D238:E238)</f>
        <v>4606674139.7871914</v>
      </c>
      <c r="G238" s="99">
        <f>+'[5]Programa I'!F238+'[5]Programa II'!F238+'[5]Programa III'!F238+'[5]Programa IV'!F238+'[5]Programa V'!F238</f>
        <v>235031414.36000001</v>
      </c>
      <c r="H238" s="99">
        <f>+'[5]Total Programa'!U237</f>
        <v>2728135237.3700004</v>
      </c>
      <c r="I238" s="99">
        <f>+'[5]Programa I'!H238+'[5]Programa II'!H238+'[5]Programa III'!H238+'[5]Programa IV'!H238+'[5]Programa V'!H238</f>
        <v>0</v>
      </c>
      <c r="J238" s="99">
        <f>+F238-H238-I238</f>
        <v>1878538902.417191</v>
      </c>
      <c r="K238" s="100">
        <f t="shared" si="159"/>
        <v>0.40778636504642618</v>
      </c>
      <c r="L238" s="77"/>
      <c r="M238" s="99">
        <f>+'[5]Programa I'!L238+'[5]Programa II'!L238+'[5]Programa III'!L238+'[5]Programa IV'!L238+'[5]Programa V'!L238</f>
        <v>276289616.43000001</v>
      </c>
      <c r="N238" s="99">
        <f>+'[5]Programa I'!M238+'[5]Programa II'!M238+'[5]Programa III'!M238+'[5]Programa IV'!M238+'[5]Programa V'!M238</f>
        <v>2451845620.9400001</v>
      </c>
      <c r="O238" s="99">
        <f t="shared" si="179"/>
        <v>2728135237.3699999</v>
      </c>
      <c r="P238" s="99">
        <f>+F238-O238</f>
        <v>1878538902.4171915</v>
      </c>
      <c r="Q238" s="48"/>
    </row>
    <row r="239" spans="1:17" hidden="1" x14ac:dyDescent="0.2">
      <c r="B239" s="83" t="s">
        <v>517</v>
      </c>
      <c r="C239" s="102" t="s">
        <v>398</v>
      </c>
      <c r="D239" s="85">
        <f>+'[5]Presupuesto 2020'!U239</f>
        <v>2402129117.75</v>
      </c>
      <c r="E239" s="85">
        <f>+'[5]Programa I'!D239+'[5]Programa II'!D239+'[5]Programa III'!D239+'[5]Programa IV'!D239+'[5]Programa V'!D239</f>
        <v>2574516858.3983288</v>
      </c>
      <c r="F239" s="99">
        <f>SUM(D239:E239)</f>
        <v>4976645976.1483288</v>
      </c>
      <c r="G239" s="99">
        <f>+'[5]Programa I'!F239+'[5]Programa II'!F239+'[5]Programa III'!F239+'[5]Programa IV'!F239+'[5]Programa V'!F239</f>
        <v>302007263.13</v>
      </c>
      <c r="H239" s="99">
        <f>+'[5]Total Programa'!U238</f>
        <v>3276747346.8600001</v>
      </c>
      <c r="I239" s="99">
        <f>+'[5]Programa I'!H239+'[5]Programa II'!H239+'[5]Programa III'!H239+'[5]Programa IV'!H239+'[5]Programa V'!H239</f>
        <v>0</v>
      </c>
      <c r="J239" s="99">
        <f>+F239-H239-I239</f>
        <v>1699898629.2883286</v>
      </c>
      <c r="K239" s="100">
        <f t="shared" si="159"/>
        <v>0.3415751567291439</v>
      </c>
      <c r="L239" s="77"/>
      <c r="M239" s="99">
        <f>+'[5]Programa I'!L239+'[5]Programa II'!L239+'[5]Programa III'!L239+'[5]Programa IV'!L239+'[5]Programa V'!L239</f>
        <v>648382192.53999996</v>
      </c>
      <c r="N239" s="99">
        <f>+'[5]Programa I'!M239+'[5]Programa II'!M239+'[5]Programa III'!M239+'[5]Programa IV'!M239+'[5]Programa V'!M239</f>
        <v>2628365154.3199997</v>
      </c>
      <c r="O239" s="99">
        <f t="shared" si="179"/>
        <v>3276747346.8599997</v>
      </c>
      <c r="P239" s="99">
        <f>+F239-O239</f>
        <v>1699898629.2883291</v>
      </c>
      <c r="Q239" s="48"/>
    </row>
    <row r="240" spans="1:17" s="51" customFormat="1" x14ac:dyDescent="0.2">
      <c r="A240" s="78"/>
      <c r="B240" s="83" t="s">
        <v>518</v>
      </c>
      <c r="C240" s="113" t="s">
        <v>519</v>
      </c>
      <c r="D240" s="80">
        <f>+D241+D247</f>
        <v>42495275480.290009</v>
      </c>
      <c r="E240" s="80">
        <f>+E241+E247</f>
        <v>15566779340.248039</v>
      </c>
      <c r="F240" s="133">
        <f t="shared" ref="F240:J240" si="180">+F241+F247</f>
        <v>58062054820.53804</v>
      </c>
      <c r="G240" s="133">
        <f t="shared" si="180"/>
        <v>2208375189.9200001</v>
      </c>
      <c r="H240" s="133">
        <f t="shared" si="180"/>
        <v>32800934656.580002</v>
      </c>
      <c r="I240" s="81">
        <f t="shared" si="180"/>
        <v>0</v>
      </c>
      <c r="J240" s="81">
        <f t="shared" si="180"/>
        <v>25261120163.958046</v>
      </c>
      <c r="K240" s="82">
        <f t="shared" si="159"/>
        <v>0.43507106736123535</v>
      </c>
      <c r="L240" s="77"/>
      <c r="M240" s="81">
        <f t="shared" ref="M240:P240" si="181">+M241+M247</f>
        <v>4641239090.5799999</v>
      </c>
      <c r="N240" s="81">
        <f t="shared" si="181"/>
        <v>28159695566</v>
      </c>
      <c r="O240" s="81">
        <f t="shared" si="181"/>
        <v>32800934656.580002</v>
      </c>
      <c r="P240" s="81">
        <f t="shared" si="181"/>
        <v>25261120163.958046</v>
      </c>
      <c r="Q240" s="48"/>
    </row>
    <row r="241" spans="1:17" s="51" customFormat="1" hidden="1" x14ac:dyDescent="0.2">
      <c r="A241" s="45"/>
      <c r="B241" s="79" t="s">
        <v>520</v>
      </c>
      <c r="C241" s="116" t="s">
        <v>521</v>
      </c>
      <c r="D241" s="81">
        <f>SUM(D242:D246)</f>
        <v>2640723382.46</v>
      </c>
      <c r="E241" s="81">
        <f>SUM(E242:E246)</f>
        <v>762950975.89121294</v>
      </c>
      <c r="F241" s="81">
        <f t="shared" ref="F241:J241" si="182">SUM(F242:F246)</f>
        <v>3403674358.351213</v>
      </c>
      <c r="G241" s="81">
        <f t="shared" si="182"/>
        <v>82602000</v>
      </c>
      <c r="H241" s="81">
        <f t="shared" si="182"/>
        <v>1795979193.0699999</v>
      </c>
      <c r="I241" s="81">
        <f t="shared" si="182"/>
        <v>0</v>
      </c>
      <c r="J241" s="81">
        <f t="shared" si="182"/>
        <v>1607695165.2812128</v>
      </c>
      <c r="K241" s="82">
        <f t="shared" si="159"/>
        <v>0.47234106322086661</v>
      </c>
      <c r="L241" s="77"/>
      <c r="M241" s="81">
        <f t="shared" ref="M241:P241" si="183">SUM(M242:M246)</f>
        <v>309148000</v>
      </c>
      <c r="N241" s="81">
        <f t="shared" si="183"/>
        <v>1486831193.0699999</v>
      </c>
      <c r="O241" s="81">
        <f t="shared" si="183"/>
        <v>1795979193.0699999</v>
      </c>
      <c r="P241" s="81">
        <f t="shared" si="183"/>
        <v>1607695165.2812128</v>
      </c>
      <c r="Q241" s="48"/>
    </row>
    <row r="242" spans="1:17" hidden="1" x14ac:dyDescent="0.2">
      <c r="B242" s="83" t="s">
        <v>522</v>
      </c>
      <c r="C242" s="115" t="s">
        <v>425</v>
      </c>
      <c r="D242" s="85">
        <f>+'[5]Presupuesto 2020'!U242</f>
        <v>1403243695.5</v>
      </c>
      <c r="E242" s="85">
        <f>+'[5]Programa I'!D242+'[5]Programa II'!D242+'[5]Programa III'!D242+'[5]Programa IV'!D242+'[5]Programa V'!D242</f>
        <v>274048280.90121806</v>
      </c>
      <c r="F242" s="99">
        <f>SUM(D242:E242)</f>
        <v>1677291976.4012179</v>
      </c>
      <c r="G242" s="99">
        <f>+'[5]Programa I'!F242+'[5]Programa II'!F242+'[5]Programa III'!F242+'[5]Programa IV'!F242+'[5]Programa V'!F242</f>
        <v>20602000</v>
      </c>
      <c r="H242" s="99">
        <f>+'[5]Total Programa'!U241</f>
        <v>1106053193.0699999</v>
      </c>
      <c r="I242" s="99">
        <f>+'[5]Programa I'!H242+'[5]Programa II'!H242+'[5]Programa III'!H242+'[5]Programa IV'!H242+'[5]Programa V'!H242</f>
        <v>0</v>
      </c>
      <c r="J242" s="99">
        <f>+F242-H242-I242</f>
        <v>571238783.331218</v>
      </c>
      <c r="K242" s="100">
        <f t="shared" si="159"/>
        <v>0.34057205982518479</v>
      </c>
      <c r="L242" s="77"/>
      <c r="M242" s="99">
        <f>+'[5]Programa I'!L242+'[5]Programa II'!L242+'[5]Programa III'!L242+'[5]Programa IV'!L242+'[5]Programa V'!L242</f>
        <v>195786000</v>
      </c>
      <c r="N242" s="99">
        <f>+'[5]Programa I'!M242+'[5]Programa II'!M242+'[5]Programa III'!M242+'[5]Programa IV'!M242+'[5]Programa V'!M242</f>
        <v>910267193.06999993</v>
      </c>
      <c r="O242" s="99">
        <f t="shared" ref="O242:O246" si="184">SUM(M242:N242)</f>
        <v>1106053193.0699999</v>
      </c>
      <c r="P242" s="99">
        <f>+F242-O242</f>
        <v>571238783.331218</v>
      </c>
      <c r="Q242" s="48"/>
    </row>
    <row r="243" spans="1:17" hidden="1" x14ac:dyDescent="0.2">
      <c r="B243" s="83" t="s">
        <v>523</v>
      </c>
      <c r="C243" s="115" t="s">
        <v>427</v>
      </c>
      <c r="D243" s="85">
        <f>+'[5]Presupuesto 2020'!U243</f>
        <v>133580115.34999999</v>
      </c>
      <c r="E243" s="85">
        <f>+'[5]Programa I'!D243+'[5]Programa II'!D243+'[5]Programa III'!D243+'[5]Programa IV'!D243+'[5]Programa V'!D243</f>
        <v>42812225.248951338</v>
      </c>
      <c r="F243" s="99">
        <f>SUM(D243:E243)</f>
        <v>176392340.59895134</v>
      </c>
      <c r="G243" s="99">
        <f>+'[5]Programa I'!F243+'[5]Programa II'!F243+'[5]Programa III'!F243+'[5]Programa IV'!F243+'[5]Programa V'!F243</f>
        <v>0</v>
      </c>
      <c r="H243" s="99">
        <f>+'[5]Total Programa'!U242</f>
        <v>24303000</v>
      </c>
      <c r="I243" s="99">
        <f>+'[5]Programa I'!H243+'[5]Programa II'!H243+'[5]Programa III'!H243+'[5]Programa IV'!H243+'[5]Programa V'!H243</f>
        <v>0</v>
      </c>
      <c r="J243" s="99">
        <f>+F243-H243-I243</f>
        <v>152089340.59895134</v>
      </c>
      <c r="K243" s="100">
        <f t="shared" si="159"/>
        <v>0.86222190874344307</v>
      </c>
      <c r="L243" s="77"/>
      <c r="M243" s="99">
        <f>+'[5]Programa I'!L243+'[5]Programa II'!L243+'[5]Programa III'!L243+'[5]Programa IV'!L243+'[5]Programa V'!L243</f>
        <v>0</v>
      </c>
      <c r="N243" s="99">
        <f>+'[5]Programa I'!M243+'[5]Programa II'!M243+'[5]Programa III'!M243+'[5]Programa IV'!M243+'[5]Programa V'!M243</f>
        <v>24303000</v>
      </c>
      <c r="O243" s="99">
        <f t="shared" si="184"/>
        <v>24303000</v>
      </c>
      <c r="P243" s="99">
        <f>+F243-O243</f>
        <v>152089340.59895134</v>
      </c>
      <c r="Q243" s="48"/>
    </row>
    <row r="244" spans="1:17" hidden="1" x14ac:dyDescent="0.2">
      <c r="B244" s="83" t="s">
        <v>524</v>
      </c>
      <c r="C244" s="115" t="s">
        <v>429</v>
      </c>
      <c r="D244" s="85">
        <f>+'[5]Presupuesto 2020'!U244</f>
        <v>0</v>
      </c>
      <c r="E244" s="85">
        <f>+'[5]Programa I'!D244+'[5]Programa II'!D244+'[5]Programa III'!D244+'[5]Programa IV'!D244+'[5]Programa V'!D244</f>
        <v>0</v>
      </c>
      <c r="F244" s="99">
        <f>SUM(D244:E244)</f>
        <v>0</v>
      </c>
      <c r="G244" s="99">
        <f>+'[5]Programa I'!F244+'[5]Programa II'!F244+'[5]Programa III'!F244+'[5]Programa IV'!F244+'[5]Programa V'!F244</f>
        <v>0</v>
      </c>
      <c r="H244" s="99">
        <f>+'[5]Total Programa'!U243</f>
        <v>0</v>
      </c>
      <c r="I244" s="99">
        <f>+'[5]Programa I'!H244+'[5]Programa II'!H244+'[5]Programa III'!H244+'[5]Programa IV'!H244+'[5]Programa V'!H244</f>
        <v>0</v>
      </c>
      <c r="J244" s="99">
        <f>+F244-H244-I244</f>
        <v>0</v>
      </c>
      <c r="K244" s="100">
        <f t="shared" si="159"/>
        <v>0</v>
      </c>
      <c r="L244" s="101"/>
      <c r="M244" s="99">
        <f>+'[5]Programa I'!L244+'[5]Programa II'!L244+'[5]Programa III'!L244+'[5]Programa IV'!L244+'[5]Programa V'!L244</f>
        <v>0</v>
      </c>
      <c r="N244" s="99">
        <f>+'[5]Programa I'!M244+'[5]Programa II'!M244+'[5]Programa III'!M244+'[5]Programa IV'!M244+'[5]Programa V'!M244</f>
        <v>0</v>
      </c>
      <c r="O244" s="99">
        <f t="shared" si="184"/>
        <v>0</v>
      </c>
      <c r="P244" s="99">
        <f>+F244-O244</f>
        <v>0</v>
      </c>
      <c r="Q244" s="48"/>
    </row>
    <row r="245" spans="1:17" hidden="1" x14ac:dyDescent="0.2">
      <c r="B245" s="83" t="s">
        <v>525</v>
      </c>
      <c r="C245" s="115" t="s">
        <v>431</v>
      </c>
      <c r="D245" s="85">
        <f>+'[5]Presupuesto 2020'!U245</f>
        <v>834491071.61000001</v>
      </c>
      <c r="E245" s="85">
        <f>+'[5]Programa I'!D245+'[5]Programa II'!D245+'[5]Programa III'!D245+'[5]Programa IV'!D245+'[5]Programa V'!D245</f>
        <v>-69676408.781221449</v>
      </c>
      <c r="F245" s="99">
        <f>SUM(D245:E245)</f>
        <v>764814662.82877851</v>
      </c>
      <c r="G245" s="99">
        <f>+'[5]Programa I'!F245+'[5]Programa II'!F245+'[5]Programa III'!F245+'[5]Programa IV'!F245+'[5]Programa V'!F245</f>
        <v>26500000</v>
      </c>
      <c r="H245" s="99">
        <f>+'[5]Total Programa'!U244</f>
        <v>386969000</v>
      </c>
      <c r="I245" s="99">
        <f>+'[5]Programa I'!H245+'[5]Programa II'!H245+'[5]Programa III'!H245+'[5]Programa IV'!H245+'[5]Programa V'!H245</f>
        <v>0</v>
      </c>
      <c r="J245" s="99">
        <f>+F245-H245-I245</f>
        <v>377845662.82877851</v>
      </c>
      <c r="K245" s="100">
        <f t="shared" si="159"/>
        <v>0.49403558952604443</v>
      </c>
      <c r="L245" s="77"/>
      <c r="M245" s="99">
        <f>+'[5]Programa I'!L245+'[5]Programa II'!L245+'[5]Programa III'!L245+'[5]Programa IV'!L245+'[5]Programa V'!L245</f>
        <v>26500000</v>
      </c>
      <c r="N245" s="99">
        <f>+'[5]Programa I'!M245+'[5]Programa II'!M245+'[5]Programa III'!M245+'[5]Programa IV'!M245+'[5]Programa V'!M245</f>
        <v>360469000</v>
      </c>
      <c r="O245" s="99">
        <f t="shared" si="184"/>
        <v>386969000</v>
      </c>
      <c r="P245" s="99">
        <f>+F245-O245</f>
        <v>377845662.82877851</v>
      </c>
      <c r="Q245" s="48"/>
    </row>
    <row r="246" spans="1:17" hidden="1" x14ac:dyDescent="0.2">
      <c r="B246" s="83" t="s">
        <v>526</v>
      </c>
      <c r="C246" s="115" t="s">
        <v>433</v>
      </c>
      <c r="D246" s="85">
        <f>+'[5]Presupuesto 2020'!U246</f>
        <v>269408500</v>
      </c>
      <c r="E246" s="85">
        <f>+'[5]Programa I'!D246+'[5]Programa II'!D246+'[5]Programa III'!D246+'[5]Programa IV'!D246+'[5]Programa V'!D246</f>
        <v>515766878.52226496</v>
      </c>
      <c r="F246" s="99">
        <f>SUM(D246:E246)</f>
        <v>785175378.52226496</v>
      </c>
      <c r="G246" s="99">
        <f>+'[5]Programa I'!F246+'[5]Programa II'!F246+'[5]Programa III'!F246+'[5]Programa IV'!F246+'[5]Programa V'!F246</f>
        <v>35500000</v>
      </c>
      <c r="H246" s="99">
        <f>+'[5]Total Programa'!U245</f>
        <v>278654000</v>
      </c>
      <c r="I246" s="99">
        <f>+'[5]Programa I'!H246+'[5]Programa II'!H246+'[5]Programa III'!H246+'[5]Programa IV'!H246+'[5]Programa V'!H246</f>
        <v>0</v>
      </c>
      <c r="J246" s="99">
        <f>+F246-H246-I246</f>
        <v>506521378.52226496</v>
      </c>
      <c r="K246" s="100">
        <f t="shared" si="159"/>
        <v>0.64510603920815857</v>
      </c>
      <c r="L246" s="77"/>
      <c r="M246" s="99">
        <f>+'[5]Programa I'!L246+'[5]Programa II'!L246+'[5]Programa III'!L246+'[5]Programa IV'!L246+'[5]Programa V'!L246</f>
        <v>86862000</v>
      </c>
      <c r="N246" s="99">
        <f>+'[5]Programa I'!M246+'[5]Programa II'!M246+'[5]Programa III'!M246+'[5]Programa IV'!M246+'[5]Programa V'!M246</f>
        <v>191792000</v>
      </c>
      <c r="O246" s="99">
        <f t="shared" si="184"/>
        <v>278654000</v>
      </c>
      <c r="P246" s="99">
        <f>+F246-O246</f>
        <v>506521378.52226496</v>
      </c>
      <c r="Q246" s="48"/>
    </row>
    <row r="247" spans="1:17" s="51" customFormat="1" hidden="1" x14ac:dyDescent="0.2">
      <c r="A247" s="45"/>
      <c r="B247" s="79" t="s">
        <v>527</v>
      </c>
      <c r="C247" s="116" t="s">
        <v>528</v>
      </c>
      <c r="D247" s="81">
        <f>SUM(D248:D264)</f>
        <v>39854552097.830009</v>
      </c>
      <c r="E247" s="81">
        <f>SUM(E248:E264)</f>
        <v>14803828364.356827</v>
      </c>
      <c r="F247" s="81">
        <f t="shared" ref="F247:J247" si="185">SUM(F248:F264)</f>
        <v>54658380462.186829</v>
      </c>
      <c r="G247" s="81">
        <f t="shared" si="185"/>
        <v>2125773189.9200001</v>
      </c>
      <c r="H247" s="81">
        <f t="shared" si="185"/>
        <v>31004955463.510002</v>
      </c>
      <c r="I247" s="81">
        <f t="shared" si="185"/>
        <v>0</v>
      </c>
      <c r="J247" s="81">
        <f t="shared" si="185"/>
        <v>23653424998.676834</v>
      </c>
      <c r="K247" s="82">
        <f t="shared" si="159"/>
        <v>0.43275019857276031</v>
      </c>
      <c r="L247" s="77"/>
      <c r="M247" s="81">
        <f t="shared" ref="M247:P247" si="186">SUM(M248:M264)</f>
        <v>4332091090.5799999</v>
      </c>
      <c r="N247" s="81">
        <f t="shared" si="186"/>
        <v>26672864372.93</v>
      </c>
      <c r="O247" s="81">
        <f t="shared" si="186"/>
        <v>31004955463.510002</v>
      </c>
      <c r="P247" s="81">
        <f t="shared" si="186"/>
        <v>23653424998.676834</v>
      </c>
      <c r="Q247" s="48"/>
    </row>
    <row r="248" spans="1:17" hidden="1" x14ac:dyDescent="0.2">
      <c r="B248" s="83" t="s">
        <v>529</v>
      </c>
      <c r="C248" s="115" t="s">
        <v>437</v>
      </c>
      <c r="D248" s="85">
        <f>+'[5]Presupuesto 2020'!U248</f>
        <v>8975979305.1900005</v>
      </c>
      <c r="E248" s="85">
        <f>+'[5]Programa I'!D248+'[5]Programa II'!D248+'[5]Programa III'!D248+'[5]Programa IV'!D248+'[5]Programa V'!D248</f>
        <v>3748748963.4884896</v>
      </c>
      <c r="F248" s="99">
        <f t="shared" ref="F248:F264" si="187">SUM(D248:E248)</f>
        <v>12724728268.67849</v>
      </c>
      <c r="G248" s="99">
        <f>+'[5]Programa I'!F248+'[5]Programa II'!F248+'[5]Programa III'!F248+'[5]Programa IV'!F248+'[5]Programa V'!F248</f>
        <v>535044659.10000002</v>
      </c>
      <c r="H248" s="99">
        <f>+'[5]Total Programa'!U247</f>
        <v>9445392504.3400002</v>
      </c>
      <c r="I248" s="99">
        <f>+'[5]Programa I'!H248+'[5]Programa II'!H248+'[5]Programa III'!H248+'[5]Programa IV'!H248+'[5]Programa V'!H248</f>
        <v>0</v>
      </c>
      <c r="J248" s="99">
        <f t="shared" ref="J248:J264" si="188">+F248-H248-I248</f>
        <v>3279335764.3384895</v>
      </c>
      <c r="K248" s="100">
        <f t="shared" si="159"/>
        <v>0.25771361832617434</v>
      </c>
      <c r="L248" s="77"/>
      <c r="M248" s="99">
        <f>+'[5]Programa I'!L248+'[5]Programa II'!L248+'[5]Programa III'!L248+'[5]Programa IV'!L248+'[5]Programa V'!L248</f>
        <v>1321442982.0700002</v>
      </c>
      <c r="N248" s="99">
        <f>+'[5]Programa I'!M248+'[5]Programa II'!M248+'[5]Programa III'!M248+'[5]Programa IV'!M248+'[5]Programa V'!M248</f>
        <v>8123949522.2699995</v>
      </c>
      <c r="O248" s="99">
        <f t="shared" ref="O248:O264" si="189">SUM(M248:N248)</f>
        <v>9445392504.3400002</v>
      </c>
      <c r="P248" s="99">
        <f t="shared" ref="P248:P264" si="190">+F248-O248</f>
        <v>3279335764.3384895</v>
      </c>
      <c r="Q248" s="48"/>
    </row>
    <row r="249" spans="1:17" hidden="1" x14ac:dyDescent="0.2">
      <c r="B249" s="83" t="s">
        <v>530</v>
      </c>
      <c r="C249" s="115" t="s">
        <v>439</v>
      </c>
      <c r="D249" s="85">
        <f>+'[5]Presupuesto 2020'!U249</f>
        <v>7266679327.75</v>
      </c>
      <c r="E249" s="85">
        <f>+'[5]Programa I'!D249+'[5]Programa II'!D249+'[5]Programa III'!D249+'[5]Programa IV'!D249+'[5]Programa V'!D249</f>
        <v>4357006957.0545902</v>
      </c>
      <c r="F249" s="99">
        <f t="shared" si="187"/>
        <v>11623686284.80459</v>
      </c>
      <c r="G249" s="99">
        <f>+'[5]Programa I'!F249+'[5]Programa II'!F249+'[5]Programa III'!F249+'[5]Programa IV'!F249+'[5]Programa V'!F249</f>
        <v>538486187.41999996</v>
      </c>
      <c r="H249" s="99">
        <f>+'[5]Total Programa'!U248</f>
        <v>6063616642.4200001</v>
      </c>
      <c r="I249" s="99">
        <f>+'[5]Programa I'!H249+'[5]Programa II'!H249+'[5]Programa III'!H249+'[5]Programa IV'!H249+'[5]Programa V'!H249</f>
        <v>0</v>
      </c>
      <c r="J249" s="99">
        <f t="shared" si="188"/>
        <v>5560069642.3845901</v>
      </c>
      <c r="K249" s="100">
        <f t="shared" si="159"/>
        <v>0.47833961672323838</v>
      </c>
      <c r="L249" s="77"/>
      <c r="M249" s="99">
        <f>+'[5]Programa I'!L249+'[5]Programa II'!L249+'[5]Programa III'!L249+'[5]Programa IV'!L249+'[5]Programa V'!L249</f>
        <v>873461040.53999996</v>
      </c>
      <c r="N249" s="99">
        <f>+'[5]Programa I'!M249+'[5]Programa II'!M249+'[5]Programa III'!M249+'[5]Programa IV'!M249+'[5]Programa V'!M249</f>
        <v>5190155601.8800001</v>
      </c>
      <c r="O249" s="99">
        <f t="shared" si="189"/>
        <v>6063616642.4200001</v>
      </c>
      <c r="P249" s="99">
        <f t="shared" si="190"/>
        <v>5560069642.3845901</v>
      </c>
      <c r="Q249" s="48"/>
    </row>
    <row r="250" spans="1:17" hidden="1" x14ac:dyDescent="0.2">
      <c r="B250" s="83" t="s">
        <v>531</v>
      </c>
      <c r="C250" s="115" t="s">
        <v>441</v>
      </c>
      <c r="D250" s="85">
        <f>+'[5]Presupuesto 2020'!U250</f>
        <v>11754656625.870001</v>
      </c>
      <c r="E250" s="85">
        <f>+'[5]Programa I'!D250+'[5]Programa II'!D250+'[5]Programa III'!D250+'[5]Programa IV'!D250+'[5]Programa V'!D250</f>
        <v>898097763.99364614</v>
      </c>
      <c r="F250" s="99">
        <f t="shared" si="187"/>
        <v>12652754389.863647</v>
      </c>
      <c r="G250" s="99">
        <f>+'[5]Programa I'!F250+'[5]Programa II'!F250+'[5]Programa III'!F250+'[5]Programa IV'!F250+'[5]Programa V'!F250</f>
        <v>420562343.39999998</v>
      </c>
      <c r="H250" s="99">
        <f>+'[5]Total Programa'!U249</f>
        <v>6496559838.6499996</v>
      </c>
      <c r="I250" s="99">
        <f>+'[5]Programa I'!H250+'[5]Programa II'!H250+'[5]Programa III'!H250+'[5]Programa IV'!H250+'[5]Programa V'!H250</f>
        <v>0</v>
      </c>
      <c r="J250" s="99">
        <f t="shared" si="188"/>
        <v>6156194551.2136478</v>
      </c>
      <c r="K250" s="100">
        <f t="shared" si="159"/>
        <v>0.48654975521736893</v>
      </c>
      <c r="L250" s="77"/>
      <c r="M250" s="99">
        <f>+'[5]Programa I'!L250+'[5]Programa II'!L250+'[5]Programa III'!L250+'[5]Programa IV'!L250+'[5]Programa V'!L250</f>
        <v>1013788192.5599999</v>
      </c>
      <c r="N250" s="99">
        <f>+'[5]Programa I'!M250+'[5]Programa II'!M250+'[5]Programa III'!M250+'[5]Programa IV'!M250+'[5]Programa V'!M250</f>
        <v>5482771646.0900002</v>
      </c>
      <c r="O250" s="99">
        <f t="shared" si="189"/>
        <v>6496559838.6499996</v>
      </c>
      <c r="P250" s="99">
        <f t="shared" si="190"/>
        <v>6156194551.2136478</v>
      </c>
      <c r="Q250" s="48"/>
    </row>
    <row r="251" spans="1:17" hidden="1" x14ac:dyDescent="0.2">
      <c r="B251" s="83" t="s">
        <v>532</v>
      </c>
      <c r="C251" s="115" t="s">
        <v>443</v>
      </c>
      <c r="D251" s="85">
        <f>+'[5]Presupuesto 2020'!U251</f>
        <v>4542107759.0600004</v>
      </c>
      <c r="E251" s="85">
        <f>+'[5]Programa I'!D251+'[5]Programa II'!D251+'[5]Programa III'!D251+'[5]Programa IV'!D251+'[5]Programa V'!D251</f>
        <v>747266908.33643579</v>
      </c>
      <c r="F251" s="99">
        <f t="shared" si="187"/>
        <v>5289374667.3964367</v>
      </c>
      <c r="G251" s="99">
        <f>+'[5]Programa I'!F251+'[5]Programa II'!F251+'[5]Programa III'!F251+'[5]Programa IV'!F251+'[5]Programa V'!F251</f>
        <v>290588000</v>
      </c>
      <c r="H251" s="99">
        <f>+'[5]Total Programa'!U250</f>
        <v>2445497986.3400002</v>
      </c>
      <c r="I251" s="99">
        <f>+'[5]Programa I'!H251+'[5]Programa II'!H251+'[5]Programa III'!H251+'[5]Programa IV'!H251+'[5]Programa V'!H251</f>
        <v>0</v>
      </c>
      <c r="J251" s="99">
        <f t="shared" si="188"/>
        <v>2843876681.0564365</v>
      </c>
      <c r="K251" s="100">
        <f t="shared" si="159"/>
        <v>0.53765839251018011</v>
      </c>
      <c r="L251" s="77"/>
      <c r="M251" s="99">
        <f>+'[5]Programa I'!L251+'[5]Programa II'!L251+'[5]Programa III'!L251+'[5]Programa IV'!L251+'[5]Programa V'!L251</f>
        <v>488387401.25999999</v>
      </c>
      <c r="N251" s="99">
        <f>+'[5]Programa I'!M251+'[5]Programa II'!M251+'[5]Programa III'!M251+'[5]Programa IV'!M251+'[5]Programa V'!M251</f>
        <v>1957110585.0799999</v>
      </c>
      <c r="O251" s="99">
        <f t="shared" si="189"/>
        <v>2445497986.3400002</v>
      </c>
      <c r="P251" s="99">
        <f t="shared" si="190"/>
        <v>2843876681.0564365</v>
      </c>
      <c r="Q251" s="48"/>
    </row>
    <row r="252" spans="1:17" hidden="1" x14ac:dyDescent="0.2">
      <c r="B252" s="83" t="s">
        <v>533</v>
      </c>
      <c r="C252" s="115" t="s">
        <v>445</v>
      </c>
      <c r="D252" s="85">
        <f>+'[5]Presupuesto 2020'!U252</f>
        <v>0</v>
      </c>
      <c r="E252" s="85">
        <f>+'[5]Programa I'!D252+'[5]Programa II'!D252+'[5]Programa III'!D252+'[5]Programa IV'!D252+'[5]Programa V'!D252</f>
        <v>0</v>
      </c>
      <c r="F252" s="99">
        <f t="shared" si="187"/>
        <v>0</v>
      </c>
      <c r="G252" s="99">
        <f>+'[5]Programa I'!F252+'[5]Programa II'!F252+'[5]Programa III'!F252+'[5]Programa IV'!F252+'[5]Programa V'!F252</f>
        <v>0</v>
      </c>
      <c r="H252" s="99">
        <f>+'[5]Total Programa'!U251</f>
        <v>0</v>
      </c>
      <c r="I252" s="99">
        <f>+'[5]Programa I'!H252+'[5]Programa II'!H252+'[5]Programa III'!H252+'[5]Programa IV'!H252+'[5]Programa V'!H252</f>
        <v>0</v>
      </c>
      <c r="J252" s="99">
        <f t="shared" si="188"/>
        <v>0</v>
      </c>
      <c r="K252" s="100">
        <f t="shared" si="159"/>
        <v>0</v>
      </c>
      <c r="L252" s="101"/>
      <c r="M252" s="99">
        <f>+'[5]Programa I'!L252+'[5]Programa II'!L252+'[5]Programa III'!L252+'[5]Programa IV'!L252+'[5]Programa V'!L252</f>
        <v>0</v>
      </c>
      <c r="N252" s="99">
        <f>+'[5]Programa I'!M252+'[5]Programa II'!M252+'[5]Programa III'!M252+'[5]Programa IV'!M252+'[5]Programa V'!M252</f>
        <v>0</v>
      </c>
      <c r="O252" s="99">
        <f t="shared" si="189"/>
        <v>0</v>
      </c>
      <c r="P252" s="99">
        <f t="shared" si="190"/>
        <v>0</v>
      </c>
      <c r="Q252" s="48"/>
    </row>
    <row r="253" spans="1:17" hidden="1" x14ac:dyDescent="0.2">
      <c r="B253" s="83" t="s">
        <v>534</v>
      </c>
      <c r="C253" s="115" t="s">
        <v>447</v>
      </c>
      <c r="D253" s="85">
        <f>+'[5]Presupuesto 2020'!U253</f>
        <v>397787324.68000001</v>
      </c>
      <c r="E253" s="85">
        <f>+'[5]Programa I'!D253+'[5]Programa II'!D253+'[5]Programa III'!D253+'[5]Programa IV'!D253+'[5]Programa V'!D253</f>
        <v>29344964.566329747</v>
      </c>
      <c r="F253" s="99">
        <f t="shared" si="187"/>
        <v>427132289.24632978</v>
      </c>
      <c r="G253" s="99">
        <f>+'[5]Programa I'!F253+'[5]Programa II'!F253+'[5]Programa III'!F253+'[5]Programa IV'!F253+'[5]Programa V'!F253</f>
        <v>56720000</v>
      </c>
      <c r="H253" s="99">
        <f>+'[5]Total Programa'!U252</f>
        <v>209075000</v>
      </c>
      <c r="I253" s="99">
        <f>+'[5]Programa I'!H253+'[5]Programa II'!H253+'[5]Programa III'!H253+'[5]Programa IV'!H253+'[5]Programa V'!H253</f>
        <v>0</v>
      </c>
      <c r="J253" s="99">
        <f t="shared" si="188"/>
        <v>218057289.24632978</v>
      </c>
      <c r="K253" s="100">
        <f t="shared" si="159"/>
        <v>0.51051464554714299</v>
      </c>
      <c r="L253" s="77"/>
      <c r="M253" s="99">
        <f>+'[5]Programa I'!L253+'[5]Programa II'!L253+'[5]Programa III'!L253+'[5]Programa IV'!L253+'[5]Programa V'!L253</f>
        <v>63520000</v>
      </c>
      <c r="N253" s="99">
        <f>+'[5]Programa I'!M253+'[5]Programa II'!M253+'[5]Programa III'!M253+'[5]Programa IV'!M253+'[5]Programa V'!M253</f>
        <v>145555000</v>
      </c>
      <c r="O253" s="99">
        <f t="shared" si="189"/>
        <v>209075000</v>
      </c>
      <c r="P253" s="99">
        <f t="shared" si="190"/>
        <v>218057289.24632978</v>
      </c>
      <c r="Q253" s="48"/>
    </row>
    <row r="254" spans="1:17" hidden="1" x14ac:dyDescent="0.2">
      <c r="B254" s="83" t="s">
        <v>535</v>
      </c>
      <c r="C254" s="115" t="s">
        <v>449</v>
      </c>
      <c r="D254" s="85">
        <f>+'[5]Presupuesto 2020'!U254</f>
        <v>0</v>
      </c>
      <c r="E254" s="85">
        <f>+'[5]Programa I'!D254+'[5]Programa II'!D254+'[5]Programa III'!D254+'[5]Programa IV'!D254+'[5]Programa V'!D254</f>
        <v>0</v>
      </c>
      <c r="F254" s="99">
        <f t="shared" si="187"/>
        <v>0</v>
      </c>
      <c r="G254" s="99">
        <f>+'[5]Programa I'!F254+'[5]Programa II'!F254+'[5]Programa III'!F254+'[5]Programa IV'!F254+'[5]Programa V'!F254</f>
        <v>0</v>
      </c>
      <c r="H254" s="99">
        <f>+'[5]Total Programa'!U253</f>
        <v>0</v>
      </c>
      <c r="I254" s="99">
        <f>+'[5]Programa I'!H254+'[5]Programa II'!H254+'[5]Programa III'!H254+'[5]Programa IV'!H254+'[5]Programa V'!H254</f>
        <v>0</v>
      </c>
      <c r="J254" s="99">
        <f t="shared" si="188"/>
        <v>0</v>
      </c>
      <c r="K254" s="100">
        <f t="shared" si="159"/>
        <v>0</v>
      </c>
      <c r="L254" s="101"/>
      <c r="M254" s="99">
        <f>+'[5]Programa I'!L254+'[5]Programa II'!L254+'[5]Programa III'!L254+'[5]Programa IV'!L254+'[5]Programa V'!L254</f>
        <v>0</v>
      </c>
      <c r="N254" s="99">
        <f>+'[5]Programa I'!M254+'[5]Programa II'!M254+'[5]Programa III'!M254+'[5]Programa IV'!M254+'[5]Programa V'!M254</f>
        <v>0</v>
      </c>
      <c r="O254" s="99">
        <f t="shared" si="189"/>
        <v>0</v>
      </c>
      <c r="P254" s="99">
        <f t="shared" si="190"/>
        <v>0</v>
      </c>
      <c r="Q254" s="48"/>
    </row>
    <row r="255" spans="1:17" hidden="1" x14ac:dyDescent="0.2">
      <c r="B255" s="83" t="s">
        <v>536</v>
      </c>
      <c r="C255" s="115" t="s">
        <v>451</v>
      </c>
      <c r="D255" s="85">
        <f>+'[5]Presupuesto 2020'!U255</f>
        <v>2313980586.1599998</v>
      </c>
      <c r="E255" s="85">
        <f>+'[5]Programa I'!D255+'[5]Programa II'!D255+'[5]Programa III'!D255+'[5]Programa IV'!D255+'[5]Programa V'!D255</f>
        <v>532845391.24359918</v>
      </c>
      <c r="F255" s="99">
        <f t="shared" si="187"/>
        <v>2846825977.4035988</v>
      </c>
      <c r="G255" s="99">
        <f>+'[5]Programa I'!F255+'[5]Programa II'!F255+'[5]Programa III'!F255+'[5]Programa IV'!F255+'[5]Programa V'!F255</f>
        <v>175077000</v>
      </c>
      <c r="H255" s="99">
        <f>+'[5]Total Programa'!U254</f>
        <v>1485336250.5300002</v>
      </c>
      <c r="I255" s="99">
        <f>+'[5]Programa I'!H255+'[5]Programa II'!H255+'[5]Programa III'!H255+'[5]Programa IV'!H255+'[5]Programa V'!H255</f>
        <v>0</v>
      </c>
      <c r="J255" s="99">
        <f t="shared" si="188"/>
        <v>1361489726.8735986</v>
      </c>
      <c r="K255" s="100">
        <f t="shared" si="159"/>
        <v>0.47824831502883891</v>
      </c>
      <c r="L255" s="77"/>
      <c r="M255" s="99">
        <f>+'[5]Programa I'!L255+'[5]Programa II'!L255+'[5]Programa III'!L255+'[5]Programa IV'!L255+'[5]Programa V'!L255</f>
        <v>251247000</v>
      </c>
      <c r="N255" s="99">
        <f>+'[5]Programa I'!M255+'[5]Programa II'!M255+'[5]Programa III'!M255+'[5]Programa IV'!M255+'[5]Programa V'!M255</f>
        <v>1234089250.5300002</v>
      </c>
      <c r="O255" s="99">
        <f t="shared" si="189"/>
        <v>1485336250.5300002</v>
      </c>
      <c r="P255" s="99">
        <f t="shared" si="190"/>
        <v>1361489726.8735986</v>
      </c>
      <c r="Q255" s="48"/>
    </row>
    <row r="256" spans="1:17" hidden="1" x14ac:dyDescent="0.2">
      <c r="B256" s="83" t="s">
        <v>537</v>
      </c>
      <c r="C256" s="115" t="s">
        <v>453</v>
      </c>
      <c r="D256" s="85">
        <f>+'[5]Presupuesto 2020'!U256</f>
        <v>3052835117.4699998</v>
      </c>
      <c r="E256" s="85">
        <f>+'[5]Programa I'!D256+'[5]Programa II'!D256+'[5]Programa III'!D256+'[5]Programa IV'!D256+'[5]Programa V'!D256</f>
        <v>1206619519.8522329</v>
      </c>
      <c r="F256" s="99">
        <f t="shared" si="187"/>
        <v>4259454637.3222327</v>
      </c>
      <c r="G256" s="99">
        <f>+'[5]Programa I'!F256+'[5]Programa II'!F256+'[5]Programa III'!F256+'[5]Programa IV'!F256+'[5]Programa V'!F256</f>
        <v>0</v>
      </c>
      <c r="H256" s="99">
        <f>+'[5]Total Programa'!U255</f>
        <v>2117730767.0799999</v>
      </c>
      <c r="I256" s="99">
        <f>+'[5]Programa I'!H256+'[5]Programa II'!H256+'[5]Programa III'!H256+'[5]Programa IV'!H256+'[5]Programa V'!H256</f>
        <v>0</v>
      </c>
      <c r="J256" s="99">
        <f t="shared" si="188"/>
        <v>2141723870.2422328</v>
      </c>
      <c r="K256" s="100">
        <f t="shared" si="159"/>
        <v>0.50281645248102891</v>
      </c>
      <c r="L256" s="77"/>
      <c r="M256" s="99">
        <f>+'[5]Programa I'!L256+'[5]Programa II'!L256+'[5]Programa III'!L256+'[5]Programa IV'!L256+'[5]Programa V'!L256</f>
        <v>98681000</v>
      </c>
      <c r="N256" s="99">
        <f>+'[5]Programa I'!M256+'[5]Programa II'!M256+'[5]Programa III'!M256+'[5]Programa IV'!M256+'[5]Programa V'!M256</f>
        <v>2019049767.0799999</v>
      </c>
      <c r="O256" s="99">
        <f t="shared" si="189"/>
        <v>2117730767.0799999</v>
      </c>
      <c r="P256" s="99">
        <f t="shared" si="190"/>
        <v>2141723870.2422328</v>
      </c>
      <c r="Q256" s="48"/>
    </row>
    <row r="257" spans="1:17" hidden="1" x14ac:dyDescent="0.2">
      <c r="B257" s="83" t="s">
        <v>538</v>
      </c>
      <c r="C257" s="115" t="s">
        <v>455</v>
      </c>
      <c r="D257" s="85">
        <f>+'[5]Presupuesto 2020'!U257</f>
        <v>229424829.66999999</v>
      </c>
      <c r="E257" s="85">
        <f>+'[5]Programa I'!D257+'[5]Programa II'!D257+'[5]Programa III'!D257+'[5]Programa IV'!D257+'[5]Programa V'!D257</f>
        <v>-154424829.66999999</v>
      </c>
      <c r="F257" s="99">
        <f t="shared" si="187"/>
        <v>75000000</v>
      </c>
      <c r="G257" s="99">
        <f>+'[5]Programa I'!F257+'[5]Programa II'!F257+'[5]Programa III'!F257+'[5]Programa IV'!F257+'[5]Programa V'!F257</f>
        <v>0</v>
      </c>
      <c r="H257" s="99">
        <f>+'[5]Total Programa'!U256</f>
        <v>0</v>
      </c>
      <c r="I257" s="99">
        <f>+'[5]Programa I'!H257+'[5]Programa II'!H257+'[5]Programa III'!H257+'[5]Programa IV'!H257+'[5]Programa V'!H257</f>
        <v>0</v>
      </c>
      <c r="J257" s="99">
        <f t="shared" si="188"/>
        <v>75000000</v>
      </c>
      <c r="K257" s="100">
        <f t="shared" si="159"/>
        <v>1</v>
      </c>
      <c r="L257" s="77"/>
      <c r="M257" s="99">
        <f>+'[5]Programa I'!L257+'[5]Programa II'!L257+'[5]Programa III'!L257+'[5]Programa IV'!L257+'[5]Programa V'!L257</f>
        <v>0</v>
      </c>
      <c r="N257" s="99">
        <f>+'[5]Programa I'!M257+'[5]Programa II'!M257+'[5]Programa III'!M257+'[5]Programa IV'!M257+'[5]Programa V'!M257</f>
        <v>0</v>
      </c>
      <c r="O257" s="99">
        <f t="shared" si="189"/>
        <v>0</v>
      </c>
      <c r="P257" s="99">
        <f t="shared" si="190"/>
        <v>75000000</v>
      </c>
      <c r="Q257" s="48"/>
    </row>
    <row r="258" spans="1:17" hidden="1" x14ac:dyDescent="0.2">
      <c r="B258" s="83" t="s">
        <v>539</v>
      </c>
      <c r="C258" s="115" t="s">
        <v>457</v>
      </c>
      <c r="D258" s="85">
        <f>+'[5]Presupuesto 2020'!U258</f>
        <v>0</v>
      </c>
      <c r="E258" s="85">
        <f>+'[5]Programa I'!D258+'[5]Programa II'!D258+'[5]Programa III'!D258+'[5]Programa IV'!D258+'[5]Programa V'!D258</f>
        <v>0</v>
      </c>
      <c r="F258" s="99">
        <f t="shared" si="187"/>
        <v>0</v>
      </c>
      <c r="G258" s="99">
        <f>+'[5]Programa I'!F258+'[5]Programa II'!F258+'[5]Programa III'!F258+'[5]Programa IV'!F258+'[5]Programa V'!F258</f>
        <v>0</v>
      </c>
      <c r="H258" s="99">
        <f>+'[5]Total Programa'!U257</f>
        <v>0</v>
      </c>
      <c r="I258" s="99">
        <f>+'[5]Programa I'!H258+'[5]Programa II'!H258+'[5]Programa III'!H258+'[5]Programa IV'!H258+'[5]Programa V'!H258</f>
        <v>0</v>
      </c>
      <c r="J258" s="99">
        <f t="shared" si="188"/>
        <v>0</v>
      </c>
      <c r="K258" s="100">
        <f t="shared" si="159"/>
        <v>0</v>
      </c>
      <c r="L258" s="101"/>
      <c r="M258" s="99">
        <f>+'[5]Programa I'!L258+'[5]Programa II'!L258+'[5]Programa III'!L258+'[5]Programa IV'!L258+'[5]Programa V'!L258</f>
        <v>0</v>
      </c>
      <c r="N258" s="99">
        <f>+'[5]Programa I'!M258+'[5]Programa II'!M258+'[5]Programa III'!M258+'[5]Programa IV'!M258+'[5]Programa V'!M258</f>
        <v>0</v>
      </c>
      <c r="O258" s="99">
        <f t="shared" si="189"/>
        <v>0</v>
      </c>
      <c r="P258" s="99">
        <f t="shared" si="190"/>
        <v>0</v>
      </c>
      <c r="Q258" s="48"/>
    </row>
    <row r="259" spans="1:17" hidden="1" x14ac:dyDescent="0.2">
      <c r="B259" s="83" t="s">
        <v>540</v>
      </c>
      <c r="C259" s="115" t="s">
        <v>459</v>
      </c>
      <c r="D259" s="85">
        <f>+'[5]Presupuesto 2020'!U259</f>
        <v>312765250</v>
      </c>
      <c r="E259" s="85">
        <f>+'[5]Programa I'!D259+'[5]Programa II'!D259+'[5]Programa III'!D259+'[5]Programa IV'!D259+'[5]Programa V'!D259</f>
        <v>1697899270.7741189</v>
      </c>
      <c r="F259" s="99">
        <f t="shared" si="187"/>
        <v>2010664520.7741189</v>
      </c>
      <c r="G259" s="99">
        <f>+'[5]Programa I'!F259+'[5]Programa II'!F259+'[5]Programa III'!F259+'[5]Programa IV'!F259+'[5]Programa V'!F259</f>
        <v>14200000</v>
      </c>
      <c r="H259" s="99">
        <f>+'[5]Total Programa'!U258</f>
        <v>1494359000</v>
      </c>
      <c r="I259" s="99">
        <f>+'[5]Programa I'!H259+'[5]Programa II'!H259+'[5]Programa III'!H259+'[5]Programa IV'!H259+'[5]Programa V'!H259</f>
        <v>0</v>
      </c>
      <c r="J259" s="99">
        <f t="shared" si="188"/>
        <v>516305520.7741189</v>
      </c>
      <c r="K259" s="100">
        <f t="shared" si="159"/>
        <v>0.25678352377518349</v>
      </c>
      <c r="L259" s="77"/>
      <c r="M259" s="99">
        <f>+'[5]Programa I'!L259+'[5]Programa II'!L259+'[5]Programa III'!L259+'[5]Programa IV'!L259+'[5]Programa V'!L259</f>
        <v>53715000</v>
      </c>
      <c r="N259" s="99">
        <f>+'[5]Programa I'!M259+'[5]Programa II'!M259+'[5]Programa III'!M259+'[5]Programa IV'!M259+'[5]Programa V'!M259</f>
        <v>1440644000</v>
      </c>
      <c r="O259" s="99">
        <f t="shared" si="189"/>
        <v>1494359000</v>
      </c>
      <c r="P259" s="99">
        <f t="shared" si="190"/>
        <v>516305520.7741189</v>
      </c>
      <c r="Q259" s="48"/>
    </row>
    <row r="260" spans="1:17" hidden="1" x14ac:dyDescent="0.2">
      <c r="B260" s="83" t="s">
        <v>541</v>
      </c>
      <c r="C260" s="115" t="s">
        <v>461</v>
      </c>
      <c r="D260" s="85">
        <f>+'[5]Presupuesto 2020'!U260</f>
        <v>135321241.09999999</v>
      </c>
      <c r="E260" s="85">
        <f>+'[5]Programa I'!D260+'[5]Programa II'!D260+'[5]Programa III'!D260+'[5]Programa IV'!D260+'[5]Programa V'!D260</f>
        <v>45316268.888146676</v>
      </c>
      <c r="F260" s="99">
        <f t="shared" si="187"/>
        <v>180637509.98814666</v>
      </c>
      <c r="G260" s="99">
        <f>+'[5]Programa I'!F260+'[5]Programa II'!F260+'[5]Programa III'!F260+'[5]Programa IV'!F260+'[5]Programa V'!F260</f>
        <v>0</v>
      </c>
      <c r="H260" s="99">
        <f>+'[5]Total Programa'!U259</f>
        <v>0</v>
      </c>
      <c r="I260" s="99">
        <f>+'[5]Programa I'!H260+'[5]Programa II'!H260+'[5]Programa III'!H260+'[5]Programa IV'!H260+'[5]Programa V'!H260</f>
        <v>0</v>
      </c>
      <c r="J260" s="99">
        <f t="shared" si="188"/>
        <v>180637509.98814666</v>
      </c>
      <c r="K260" s="100">
        <f t="shared" si="159"/>
        <v>1</v>
      </c>
      <c r="L260" s="77"/>
      <c r="M260" s="99">
        <f>+'[5]Programa I'!L260+'[5]Programa II'!L260+'[5]Programa III'!L260+'[5]Programa IV'!L260+'[5]Programa V'!L260</f>
        <v>0</v>
      </c>
      <c r="N260" s="99">
        <f>+'[5]Programa I'!M260+'[5]Programa II'!M260+'[5]Programa III'!M260+'[5]Programa IV'!M260+'[5]Programa V'!M260</f>
        <v>0</v>
      </c>
      <c r="O260" s="99">
        <f t="shared" si="189"/>
        <v>0</v>
      </c>
      <c r="P260" s="99">
        <f t="shared" si="190"/>
        <v>180637509.98814666</v>
      </c>
      <c r="Q260" s="48"/>
    </row>
    <row r="261" spans="1:17" hidden="1" x14ac:dyDescent="0.2">
      <c r="B261" s="83" t="s">
        <v>542</v>
      </c>
      <c r="C261" s="115" t="s">
        <v>463</v>
      </c>
      <c r="D261" s="85">
        <f>+'[5]Presupuesto 2020'!U261</f>
        <v>0</v>
      </c>
      <c r="E261" s="85">
        <f>+'[5]Programa I'!D261+'[5]Programa II'!D261+'[5]Programa III'!D261+'[5]Programa IV'!D261+'[5]Programa V'!D261</f>
        <v>0</v>
      </c>
      <c r="F261" s="99">
        <f t="shared" si="187"/>
        <v>0</v>
      </c>
      <c r="G261" s="99">
        <f>+'[5]Programa I'!F261+'[5]Programa II'!F261+'[5]Programa III'!F261+'[5]Programa IV'!F261+'[5]Programa V'!F261</f>
        <v>0</v>
      </c>
      <c r="H261" s="99">
        <f>+'[5]Total Programa'!U260</f>
        <v>0</v>
      </c>
      <c r="I261" s="99">
        <f>+'[5]Programa I'!H261+'[5]Programa II'!H261+'[5]Programa III'!H261+'[5]Programa IV'!H261+'[5]Programa V'!H261</f>
        <v>0</v>
      </c>
      <c r="J261" s="99">
        <f t="shared" si="188"/>
        <v>0</v>
      </c>
      <c r="K261" s="100">
        <f t="shared" si="159"/>
        <v>0</v>
      </c>
      <c r="L261" s="101"/>
      <c r="M261" s="99">
        <f>+'[5]Programa I'!L261+'[5]Programa II'!L261+'[5]Programa III'!L261+'[5]Programa IV'!L261+'[5]Programa V'!L261</f>
        <v>0</v>
      </c>
      <c r="N261" s="99">
        <f>+'[5]Programa I'!M261+'[5]Programa II'!M261+'[5]Programa III'!M261+'[5]Programa IV'!M261+'[5]Programa V'!M261</f>
        <v>0</v>
      </c>
      <c r="O261" s="99">
        <f t="shared" si="189"/>
        <v>0</v>
      </c>
      <c r="P261" s="99">
        <f t="shared" si="190"/>
        <v>0</v>
      </c>
      <c r="Q261" s="48"/>
    </row>
    <row r="262" spans="1:17" hidden="1" x14ac:dyDescent="0.2">
      <c r="B262" s="83" t="s">
        <v>543</v>
      </c>
      <c r="C262" s="115" t="s">
        <v>465</v>
      </c>
      <c r="D262" s="85">
        <f>+'[5]Presupuesto 2020'!U262</f>
        <v>531076953.25999999</v>
      </c>
      <c r="E262" s="85">
        <f>+'[5]Programa I'!D262+'[5]Programa II'!D262+'[5]Programa III'!D262+'[5]Programa IV'!D262+'[5]Programa V'!D262</f>
        <v>1581827388.7616324</v>
      </c>
      <c r="F262" s="99">
        <f t="shared" si="187"/>
        <v>2112904342.0216324</v>
      </c>
      <c r="G262" s="99">
        <f>+'[5]Programa I'!F262+'[5]Programa II'!F262+'[5]Programa III'!F262+'[5]Programa IV'!F262+'[5]Programa V'!F262</f>
        <v>95095000</v>
      </c>
      <c r="H262" s="99">
        <f>+'[5]Total Programa'!U261</f>
        <v>1000598000</v>
      </c>
      <c r="I262" s="99">
        <f>+'[5]Programa I'!H262+'[5]Programa II'!H262+'[5]Programa III'!H262+'[5]Programa IV'!H262+'[5]Programa V'!H262</f>
        <v>0</v>
      </c>
      <c r="J262" s="99">
        <f t="shared" si="188"/>
        <v>1112306342.0216324</v>
      </c>
      <c r="K262" s="100">
        <f t="shared" si="159"/>
        <v>0.5264347845285674</v>
      </c>
      <c r="L262" s="77"/>
      <c r="M262" s="99">
        <f>+'[5]Programa I'!L262+'[5]Programa II'!L262+'[5]Programa III'!L262+'[5]Programa IV'!L262+'[5]Programa V'!L262</f>
        <v>146190000</v>
      </c>
      <c r="N262" s="99">
        <f>+'[5]Programa I'!M262+'[5]Programa II'!M262+'[5]Programa III'!M262+'[5]Programa IV'!M262+'[5]Programa V'!M262</f>
        <v>854408000</v>
      </c>
      <c r="O262" s="99">
        <f t="shared" si="189"/>
        <v>1000598000</v>
      </c>
      <c r="P262" s="99">
        <f t="shared" si="190"/>
        <v>1112306342.0216324</v>
      </c>
      <c r="Q262" s="48"/>
    </row>
    <row r="263" spans="1:17" hidden="1" x14ac:dyDescent="0.2">
      <c r="B263" s="83" t="s">
        <v>544</v>
      </c>
      <c r="C263" s="115" t="s">
        <v>467</v>
      </c>
      <c r="D263" s="85">
        <f>+'[5]Presupuesto 2020'!U263</f>
        <v>231937777.62</v>
      </c>
      <c r="E263" s="85">
        <f>+'[5]Programa I'!D263+'[5]Programa II'!D263+'[5]Programa III'!D263+'[5]Programa IV'!D263+'[5]Programa V'!D263</f>
        <v>213279797.06760383</v>
      </c>
      <c r="F263" s="99">
        <f t="shared" si="187"/>
        <v>445217574.68760383</v>
      </c>
      <c r="G263" s="99">
        <f>+'[5]Programa I'!F263+'[5]Programa II'!F263+'[5]Programa III'!F263+'[5]Programa IV'!F263+'[5]Programa V'!F263</f>
        <v>0</v>
      </c>
      <c r="H263" s="99">
        <f>+'[5]Total Programa'!U262</f>
        <v>246789474.15000001</v>
      </c>
      <c r="I263" s="99">
        <f>+'[5]Programa I'!H263+'[5]Programa II'!H263+'[5]Programa III'!H263+'[5]Programa IV'!H263+'[5]Programa V'!H263</f>
        <v>0</v>
      </c>
      <c r="J263" s="99">
        <f t="shared" si="188"/>
        <v>198428100.53760383</v>
      </c>
      <c r="K263" s="100">
        <f t="shared" ref="K263:K279" si="191">IF(F263=0,0,+J263/F263)</f>
        <v>0.4456879328648134</v>
      </c>
      <c r="L263" s="77"/>
      <c r="M263" s="99">
        <f>+'[5]Programa I'!L263+'[5]Programa II'!L263+'[5]Programa III'!L263+'[5]Programa IV'!L263+'[5]Programa V'!L263</f>
        <v>21658474.149999999</v>
      </c>
      <c r="N263" s="99">
        <f>+'[5]Programa I'!M263+'[5]Programa II'!M263+'[5]Programa III'!M263+'[5]Programa IV'!M263+'[5]Programa V'!M263</f>
        <v>225131000</v>
      </c>
      <c r="O263" s="99">
        <f t="shared" si="189"/>
        <v>246789474.15000001</v>
      </c>
      <c r="P263" s="99">
        <f t="shared" si="190"/>
        <v>198428100.53760383</v>
      </c>
      <c r="Q263" s="48"/>
    </row>
    <row r="264" spans="1:17" hidden="1" x14ac:dyDescent="0.2">
      <c r="B264" s="83" t="s">
        <v>545</v>
      </c>
      <c r="C264" s="115" t="s">
        <v>469</v>
      </c>
      <c r="D264" s="85">
        <f>+'[5]Presupuesto 2020'!U264</f>
        <v>110000000</v>
      </c>
      <c r="E264" s="85">
        <f>+'[5]Programa I'!D264+'[5]Programa II'!D264+'[5]Programa III'!D264+'[5]Programa IV'!D264+'[5]Programa V'!D264</f>
        <v>-100000000</v>
      </c>
      <c r="F264" s="99">
        <f t="shared" si="187"/>
        <v>10000000</v>
      </c>
      <c r="G264" s="99">
        <f>+'[5]Programa I'!F264+'[5]Programa II'!F264+'[5]Programa III'!F264+'[5]Programa IV'!F264+'[5]Programa V'!F264</f>
        <v>0</v>
      </c>
      <c r="H264" s="99">
        <f>+'[5]Total Programa'!U263</f>
        <v>0</v>
      </c>
      <c r="I264" s="99">
        <f>+'[5]Programa I'!H264+'[5]Programa II'!H264+'[5]Programa III'!H264+'[5]Programa IV'!H264+'[5]Programa V'!H264</f>
        <v>0</v>
      </c>
      <c r="J264" s="99">
        <f t="shared" si="188"/>
        <v>10000000</v>
      </c>
      <c r="K264" s="100">
        <f t="shared" si="191"/>
        <v>1</v>
      </c>
      <c r="L264" s="77"/>
      <c r="M264" s="99">
        <f>+'[5]Programa I'!L264+'[5]Programa II'!L264+'[5]Programa III'!L264+'[5]Programa IV'!L264+'[5]Programa V'!L264</f>
        <v>0</v>
      </c>
      <c r="N264" s="99">
        <f>+'[5]Programa I'!M264+'[5]Programa II'!M264+'[5]Programa III'!M264+'[5]Programa IV'!M264+'[5]Programa V'!M264</f>
        <v>0</v>
      </c>
      <c r="O264" s="99">
        <f t="shared" si="189"/>
        <v>0</v>
      </c>
      <c r="P264" s="99">
        <f t="shared" si="190"/>
        <v>10000000</v>
      </c>
      <c r="Q264" s="48"/>
    </row>
    <row r="265" spans="1:17" s="51" customFormat="1" x14ac:dyDescent="0.2">
      <c r="A265" s="78"/>
      <c r="B265" s="83" t="s">
        <v>546</v>
      </c>
      <c r="C265" s="45" t="s">
        <v>547</v>
      </c>
      <c r="D265" s="81">
        <f>+D266</f>
        <v>80965262892.279999</v>
      </c>
      <c r="E265" s="81">
        <f>+E266</f>
        <v>24334562184.658195</v>
      </c>
      <c r="F265" s="133">
        <f t="shared" ref="F265:P265" si="192">+F266</f>
        <v>105299825076.93819</v>
      </c>
      <c r="G265" s="133">
        <f t="shared" si="192"/>
        <v>5522736183.1600008</v>
      </c>
      <c r="H265" s="133">
        <f t="shared" si="192"/>
        <v>74346000445.080017</v>
      </c>
      <c r="I265" s="81">
        <f t="shared" si="192"/>
        <v>0</v>
      </c>
      <c r="J265" s="81">
        <f t="shared" si="192"/>
        <v>30953824631.858192</v>
      </c>
      <c r="K265" s="82">
        <f t="shared" si="191"/>
        <v>0.29395893686662372</v>
      </c>
      <c r="L265" s="77"/>
      <c r="M265" s="81">
        <f t="shared" si="192"/>
        <v>13418695512.750002</v>
      </c>
      <c r="N265" s="81">
        <f t="shared" si="192"/>
        <v>60927304932.329994</v>
      </c>
      <c r="O265" s="81">
        <f t="shared" si="192"/>
        <v>74346000445.080002</v>
      </c>
      <c r="P265" s="81">
        <f t="shared" si="192"/>
        <v>30953824631.8582</v>
      </c>
      <c r="Q265" s="48"/>
    </row>
    <row r="266" spans="1:17" s="51" customFormat="1" hidden="1" x14ac:dyDescent="0.2">
      <c r="A266" s="45"/>
      <c r="B266" s="79" t="s">
        <v>548</v>
      </c>
      <c r="C266" s="51" t="s">
        <v>549</v>
      </c>
      <c r="D266" s="81">
        <f>SUM(D267:D274)</f>
        <v>80965262892.279999</v>
      </c>
      <c r="E266" s="81">
        <f>SUM(E267:E274)</f>
        <v>24334562184.658195</v>
      </c>
      <c r="F266" s="81">
        <f t="shared" ref="F266:J266" si="193">SUM(F267:F274)</f>
        <v>105299825076.93819</v>
      </c>
      <c r="G266" s="81">
        <f t="shared" si="193"/>
        <v>5522736183.1600008</v>
      </c>
      <c r="H266" s="81">
        <f t="shared" si="193"/>
        <v>74346000445.080017</v>
      </c>
      <c r="I266" s="81">
        <f t="shared" si="193"/>
        <v>0</v>
      </c>
      <c r="J266" s="81">
        <f t="shared" si="193"/>
        <v>30953824631.858192</v>
      </c>
      <c r="K266" s="82">
        <f t="shared" si="191"/>
        <v>0.29395893686662372</v>
      </c>
      <c r="L266" s="77"/>
      <c r="M266" s="81">
        <f t="shared" ref="M266:P266" si="194">SUM(M267:M274)</f>
        <v>13418695512.750002</v>
      </c>
      <c r="N266" s="81">
        <f t="shared" si="194"/>
        <v>60927304932.329994</v>
      </c>
      <c r="O266" s="81">
        <f t="shared" si="194"/>
        <v>74346000445.080002</v>
      </c>
      <c r="P266" s="81">
        <f t="shared" si="194"/>
        <v>30953824631.8582</v>
      </c>
      <c r="Q266" s="48"/>
    </row>
    <row r="267" spans="1:17" hidden="1" x14ac:dyDescent="0.2">
      <c r="B267" s="83" t="s">
        <v>550</v>
      </c>
      <c r="C267" s="84" t="s">
        <v>478</v>
      </c>
      <c r="D267" s="85">
        <f>+'[5]Presupuesto 2020'!U267</f>
        <v>34817808194.029999</v>
      </c>
      <c r="E267" s="85">
        <f>+'[5]Programa I'!D267+'[5]Programa II'!D267+'[5]Programa III'!D267+'[5]Programa IV'!D267+'[5]Programa V'!D267</f>
        <v>5803745076.1053371</v>
      </c>
      <c r="F267" s="99">
        <f t="shared" ref="F267:F274" si="195">SUM(D267:E267)</f>
        <v>40621553270.135338</v>
      </c>
      <c r="G267" s="99">
        <f>+'[5]Programa I'!F267+'[5]Programa II'!F267+'[5]Programa III'!F267+'[5]Programa IV'!F267+'[5]Programa V'!F267</f>
        <v>3267916096.7600002</v>
      </c>
      <c r="H267" s="99">
        <f>+'[5]Total Programa'!U266</f>
        <v>32464912305.360001</v>
      </c>
      <c r="I267" s="99">
        <f>+'[5]Programa I'!H267+'[5]Programa II'!H267+'[5]Programa III'!H267+'[5]Programa IV'!H267+'[5]Programa V'!H267</f>
        <v>0</v>
      </c>
      <c r="J267" s="99">
        <f>+F267-H267-I267</f>
        <v>8156640964.7753372</v>
      </c>
      <c r="K267" s="100">
        <f t="shared" si="191"/>
        <v>0.20079589055921301</v>
      </c>
      <c r="L267" s="77"/>
      <c r="M267" s="99">
        <f>+'[5]Programa I'!L267+'[5]Programa II'!L267+'[5]Programa III'!L267+'[5]Programa IV'!L267+'[5]Programa V'!L267</f>
        <v>7109104087.0100002</v>
      </c>
      <c r="N267" s="99">
        <f>+'[5]Programa I'!M267+'[5]Programa II'!M267+'[5]Programa III'!M267+'[5]Programa IV'!M267+'[5]Programa V'!M267</f>
        <v>25355808218.349998</v>
      </c>
      <c r="O267" s="99">
        <f t="shared" ref="O267:O274" si="196">SUM(M267:N267)</f>
        <v>32464912305.360001</v>
      </c>
      <c r="P267" s="99">
        <f t="shared" ref="P267:P274" si="197">+F267-O267</f>
        <v>8156640964.7753372</v>
      </c>
      <c r="Q267" s="48"/>
    </row>
    <row r="268" spans="1:17" hidden="1" x14ac:dyDescent="0.2">
      <c r="B268" s="83" t="s">
        <v>551</v>
      </c>
      <c r="C268" s="102" t="s">
        <v>480</v>
      </c>
      <c r="D268" s="85">
        <f>+'[5]Presupuesto 2020'!U268</f>
        <v>28266072833.610001</v>
      </c>
      <c r="E268" s="85">
        <f>+'[5]Programa I'!D268+'[5]Programa II'!D268+'[5]Programa III'!D268+'[5]Programa IV'!D268+'[5]Programa V'!D268</f>
        <v>14245419767.176054</v>
      </c>
      <c r="F268" s="99">
        <f t="shared" si="195"/>
        <v>42511492600.786057</v>
      </c>
      <c r="G268" s="99">
        <f>+'[5]Programa I'!F268+'[5]Programa II'!F268+'[5]Programa III'!F268+'[5]Programa IV'!F268+'[5]Programa V'!F268</f>
        <v>1890534931.8399999</v>
      </c>
      <c r="H268" s="99">
        <f>+'[5]Total Programa'!U267</f>
        <v>32147929006.680004</v>
      </c>
      <c r="I268" s="99">
        <f>+'[5]Programa I'!H268+'[5]Programa II'!H268+'[5]Programa III'!H268+'[5]Programa IV'!H268+'[5]Programa V'!H268</f>
        <v>0</v>
      </c>
      <c r="J268" s="99">
        <f>+F268-H268-I268</f>
        <v>10363563594.106052</v>
      </c>
      <c r="K268" s="100">
        <f t="shared" si="191"/>
        <v>0.24378263288535829</v>
      </c>
      <c r="L268" s="77"/>
      <c r="M268" s="99">
        <f>+'[5]Programa I'!L268+'[5]Programa II'!L268+'[5]Programa III'!L268+'[5]Programa IV'!L268+'[5]Programa V'!L268</f>
        <v>5741930776.3000002</v>
      </c>
      <c r="N268" s="99">
        <f>+'[5]Programa I'!M268+'[5]Programa II'!M268+'[5]Programa III'!M268+'[5]Programa IV'!M268+'[5]Programa V'!M268</f>
        <v>26405998230.379997</v>
      </c>
      <c r="O268" s="99">
        <f t="shared" si="196"/>
        <v>32147929006.679996</v>
      </c>
      <c r="P268" s="99">
        <f t="shared" si="197"/>
        <v>10363563594.10606</v>
      </c>
      <c r="Q268" s="48"/>
    </row>
    <row r="269" spans="1:17" hidden="1" x14ac:dyDescent="0.2">
      <c r="B269" s="83" t="s">
        <v>552</v>
      </c>
      <c r="C269" s="115" t="s">
        <v>482</v>
      </c>
      <c r="D269" s="85">
        <f>+'[5]Presupuesto 2020'!U269</f>
        <v>0</v>
      </c>
      <c r="E269" s="85">
        <f>+'[5]Programa I'!D269+'[5]Programa II'!D269+'[5]Programa III'!D269+'[5]Programa IV'!D269+'[5]Programa V'!D269</f>
        <v>0</v>
      </c>
      <c r="F269" s="99">
        <f t="shared" si="195"/>
        <v>0</v>
      </c>
      <c r="G269" s="99">
        <f>+'[5]Programa I'!F269+'[5]Programa II'!F269+'[5]Programa III'!F269+'[5]Programa IV'!F269+'[5]Programa V'!F269</f>
        <v>0</v>
      </c>
      <c r="H269" s="99">
        <f>+'[5]Total Programa'!U268</f>
        <v>0</v>
      </c>
      <c r="I269" s="99">
        <f>+'[5]Programa I'!H269+'[5]Programa II'!H269+'[5]Programa III'!H269+'[5]Programa IV'!H269+'[5]Programa V'!H269</f>
        <v>0</v>
      </c>
      <c r="J269" s="99">
        <f>+F269-H269-I269</f>
        <v>0</v>
      </c>
      <c r="K269" s="100">
        <f t="shared" si="191"/>
        <v>0</v>
      </c>
      <c r="L269" s="101"/>
      <c r="M269" s="99">
        <f>+'[5]Programa I'!L269+'[5]Programa II'!L269+'[5]Programa III'!L269+'[5]Programa IV'!L269+'[5]Programa V'!L269</f>
        <v>0</v>
      </c>
      <c r="N269" s="99">
        <f>+'[5]Programa I'!M269+'[5]Programa II'!M269+'[5]Programa III'!M269+'[5]Programa IV'!M269+'[5]Programa V'!M269</f>
        <v>0</v>
      </c>
      <c r="O269" s="99">
        <f t="shared" si="196"/>
        <v>0</v>
      </c>
      <c r="P269" s="99">
        <f t="shared" si="197"/>
        <v>0</v>
      </c>
      <c r="Q269" s="48"/>
    </row>
    <row r="270" spans="1:17" hidden="1" x14ac:dyDescent="0.2">
      <c r="B270" s="83" t="s">
        <v>553</v>
      </c>
      <c r="C270" s="84" t="s">
        <v>484</v>
      </c>
      <c r="D270" s="85">
        <f>+'[5]Presupuesto 2020'!U270</f>
        <v>15826787625.889999</v>
      </c>
      <c r="E270" s="85">
        <f>+'[5]Programa I'!D270+'[5]Programa II'!D270+'[5]Programa III'!D270+'[5]Programa IV'!D270+'[5]Programa V'!D270</f>
        <v>3510852404.9568043</v>
      </c>
      <c r="F270" s="99">
        <f t="shared" si="195"/>
        <v>19337640030.846802</v>
      </c>
      <c r="G270" s="99">
        <f>+'[5]Programa I'!F270+'[5]Programa II'!F270+'[5]Programa III'!F270+'[5]Programa IV'!F270+'[5]Programa V'!F270</f>
        <v>364285154.56</v>
      </c>
      <c r="H270" s="99">
        <f>+'[5]Total Programa'!U269</f>
        <v>8364590256.8000002</v>
      </c>
      <c r="I270" s="99">
        <f>+'[5]Programa I'!H270+'[5]Programa II'!H270+'[5]Programa III'!H270+'[5]Programa IV'!H270+'[5]Programa V'!H270</f>
        <v>0</v>
      </c>
      <c r="J270" s="99">
        <f>+F270-H270-I270</f>
        <v>10973049774.046803</v>
      </c>
      <c r="K270" s="100">
        <f t="shared" si="191"/>
        <v>0.56744513583575529</v>
      </c>
      <c r="L270" s="77"/>
      <c r="M270" s="99">
        <f>+'[5]Programa I'!L270+'[5]Programa II'!L270+'[5]Programa III'!L270+'[5]Programa IV'!L270+'[5]Programa V'!L270</f>
        <v>527963814.94</v>
      </c>
      <c r="N270" s="99">
        <f>+'[5]Programa I'!M270+'[5]Programa II'!M270+'[5]Programa III'!M270+'[5]Programa IV'!M270+'[5]Programa V'!M270</f>
        <v>7836626441.8600006</v>
      </c>
      <c r="O270" s="99">
        <f t="shared" si="196"/>
        <v>8364590256.8000002</v>
      </c>
      <c r="P270" s="99">
        <f t="shared" si="197"/>
        <v>10973049774.046803</v>
      </c>
      <c r="Q270" s="48"/>
    </row>
    <row r="271" spans="1:17" hidden="1" x14ac:dyDescent="0.2">
      <c r="B271" s="83" t="s">
        <v>554</v>
      </c>
      <c r="C271" s="113" t="s">
        <v>486</v>
      </c>
      <c r="D271" s="85">
        <f>+'[5]Presupuesto 2020'!U271</f>
        <v>2054594238.75</v>
      </c>
      <c r="E271" s="85">
        <f>+'[5]Programa I'!D271+'[5]Programa II'!D271+'[5]Programa III'!D271+'[5]Programa IV'!D271+'[5]Programa V'!D271</f>
        <v>774544936.41999996</v>
      </c>
      <c r="F271" s="99">
        <f t="shared" si="195"/>
        <v>2829139175.1700001</v>
      </c>
      <c r="G271" s="99">
        <f>+'[5]Programa I'!F271+'[5]Programa II'!F271+'[5]Programa III'!F271+'[5]Programa IV'!F271+'[5]Programa V'!F271</f>
        <v>0</v>
      </c>
      <c r="H271" s="99">
        <f>+'[5]Total Programa'!U270</f>
        <v>1368568876.24</v>
      </c>
      <c r="I271" s="99">
        <f>+'[5]Programa I'!H271+'[5]Programa II'!H271+'[5]Programa III'!H271+'[5]Programa IV'!H271+'[5]Programa V'!H271</f>
        <v>0</v>
      </c>
      <c r="J271" s="99">
        <f>+F271-H271-I271</f>
        <v>1460570298.9300001</v>
      </c>
      <c r="K271" s="100">
        <f t="shared" si="191"/>
        <v>0.51625961414296129</v>
      </c>
      <c r="L271" s="77"/>
      <c r="M271" s="99">
        <f>+'[5]Programa I'!L271+'[5]Programa II'!L271+'[5]Programa III'!L271+'[5]Programa IV'!L271+'[5]Programa V'!L271</f>
        <v>39696834.5</v>
      </c>
      <c r="N271" s="99">
        <f>+'[5]Programa I'!M271+'[5]Programa II'!M271+'[5]Programa III'!M271+'[5]Programa IV'!M271+'[5]Programa V'!M271</f>
        <v>1328872041.74</v>
      </c>
      <c r="O271" s="99">
        <f t="shared" si="196"/>
        <v>1368568876.24</v>
      </c>
      <c r="P271" s="99">
        <f t="shared" si="197"/>
        <v>1460570298.9300001</v>
      </c>
      <c r="Q271" s="48"/>
    </row>
    <row r="272" spans="1:17" hidden="1" x14ac:dyDescent="0.2">
      <c r="B272" s="83" t="s">
        <v>555</v>
      </c>
      <c r="C272" s="117" t="s">
        <v>494</v>
      </c>
      <c r="D272" s="85">
        <f>+'[5]Presupuesto 2020'!U272</f>
        <v>0</v>
      </c>
      <c r="E272" s="85">
        <f>+'[5]Programa I'!D272+'[5]Programa II'!D272+'[5]Programa III'!D272+'[5]Programa IV'!D272+'[5]Programa V'!D272</f>
        <v>0</v>
      </c>
      <c r="F272" s="99">
        <f t="shared" si="195"/>
        <v>0</v>
      </c>
      <c r="G272" s="99">
        <f>+'[5]Programa I'!F272+'[5]Programa II'!F272+'[5]Programa III'!F272+'[5]Programa IV'!F272+'[5]Programa V'!F272</f>
        <v>0</v>
      </c>
      <c r="H272" s="99">
        <f>+'[5]Total Programa'!U271</f>
        <v>0</v>
      </c>
      <c r="I272" s="99">
        <v>0</v>
      </c>
      <c r="J272" s="99">
        <f>+F272-H272</f>
        <v>0</v>
      </c>
      <c r="K272" s="100">
        <f t="shared" si="191"/>
        <v>0</v>
      </c>
      <c r="L272" s="101"/>
      <c r="M272" s="99">
        <f>+'[5]Programa I'!L272+'[5]Programa II'!L272+'[5]Programa III'!L272+'[5]Programa IV'!L272+'[5]Programa V'!L272</f>
        <v>0</v>
      </c>
      <c r="N272" s="99">
        <f>+'[5]Programa I'!M272+'[5]Programa II'!M272+'[5]Programa III'!M272+'[5]Programa IV'!M272+'[5]Programa V'!M272</f>
        <v>0</v>
      </c>
      <c r="O272" s="99">
        <f t="shared" si="196"/>
        <v>0</v>
      </c>
      <c r="P272" s="99">
        <f t="shared" si="197"/>
        <v>0</v>
      </c>
      <c r="Q272" s="48"/>
    </row>
    <row r="273" spans="1:68" hidden="1" x14ac:dyDescent="0.2">
      <c r="B273" s="83" t="s">
        <v>556</v>
      </c>
      <c r="C273" s="117" t="s">
        <v>490</v>
      </c>
      <c r="D273" s="85">
        <f>+'[5]Presupuesto 2020'!U273</f>
        <v>0</v>
      </c>
      <c r="E273" s="85">
        <f>+'[5]Programa I'!D273+'[5]Programa II'!D273+'[5]Programa III'!D273+'[5]Programa IV'!D273+'[5]Programa V'!D273</f>
        <v>0</v>
      </c>
      <c r="F273" s="99">
        <f t="shared" si="195"/>
        <v>0</v>
      </c>
      <c r="G273" s="99">
        <f>+'[5]Programa I'!F273+'[5]Programa II'!F273+'[5]Programa III'!F273+'[5]Programa IV'!F273+'[5]Programa V'!F273</f>
        <v>0</v>
      </c>
      <c r="H273" s="99">
        <f>+'[5]Total Programa'!U272</f>
        <v>0</v>
      </c>
      <c r="I273" s="99">
        <v>0</v>
      </c>
      <c r="J273" s="99">
        <f>+F273-H273</f>
        <v>0</v>
      </c>
      <c r="K273" s="100">
        <f t="shared" si="191"/>
        <v>0</v>
      </c>
      <c r="L273" s="101"/>
      <c r="M273" s="99">
        <f>+'[5]Programa I'!L273+'[5]Programa II'!L273+'[5]Programa III'!L273+'[5]Programa IV'!L273+'[5]Programa V'!L273</f>
        <v>0</v>
      </c>
      <c r="N273" s="99">
        <f>+'[5]Programa I'!M273+'[5]Programa II'!M273+'[5]Programa III'!M273+'[5]Programa IV'!M273+'[5]Programa V'!M273</f>
        <v>0</v>
      </c>
      <c r="O273" s="99">
        <f t="shared" si="196"/>
        <v>0</v>
      </c>
      <c r="P273" s="99">
        <f t="shared" si="197"/>
        <v>0</v>
      </c>
      <c r="Q273" s="48"/>
    </row>
    <row r="274" spans="1:68" hidden="1" x14ac:dyDescent="0.2">
      <c r="B274" s="83" t="s">
        <v>557</v>
      </c>
      <c r="C274" s="117" t="s">
        <v>492</v>
      </c>
      <c r="D274" s="85">
        <f>+'[5]Presupuesto 2020'!U274</f>
        <v>0</v>
      </c>
      <c r="E274" s="85">
        <f>+'[5]Programa I'!D274+'[5]Programa II'!D274+'[5]Programa III'!D274+'[5]Programa IV'!D274+'[5]Programa V'!D274</f>
        <v>0</v>
      </c>
      <c r="F274" s="99">
        <f t="shared" si="195"/>
        <v>0</v>
      </c>
      <c r="G274" s="99">
        <f>+'[5]Programa I'!F274+'[5]Programa II'!F274+'[5]Programa III'!F274+'[5]Programa IV'!F274+'[5]Programa V'!F274</f>
        <v>0</v>
      </c>
      <c r="H274" s="99">
        <f>+'[5]Total Programa'!U273</f>
        <v>0</v>
      </c>
      <c r="I274" s="99">
        <v>0</v>
      </c>
      <c r="J274" s="99">
        <f>+F274-H274</f>
        <v>0</v>
      </c>
      <c r="K274" s="100">
        <f t="shared" si="191"/>
        <v>0</v>
      </c>
      <c r="L274" s="101"/>
      <c r="M274" s="99">
        <f>+'[5]Programa I'!L274+'[5]Programa II'!L274+'[5]Programa III'!L274+'[5]Programa IV'!L274+'[5]Programa V'!L274</f>
        <v>0</v>
      </c>
      <c r="N274" s="99">
        <f>+'[5]Programa I'!M274+'[5]Programa II'!M274+'[5]Programa III'!M274+'[5]Programa IV'!M274+'[5]Programa V'!M274</f>
        <v>0</v>
      </c>
      <c r="O274" s="99">
        <f t="shared" si="196"/>
        <v>0</v>
      </c>
      <c r="P274" s="99">
        <f t="shared" si="197"/>
        <v>0</v>
      </c>
      <c r="Q274" s="48"/>
    </row>
    <row r="275" spans="1:68" s="51" customFormat="1" x14ac:dyDescent="0.2">
      <c r="A275" s="78"/>
      <c r="B275" s="71">
        <v>9</v>
      </c>
      <c r="C275" s="118" t="s">
        <v>558</v>
      </c>
      <c r="D275" s="74">
        <f>+D276</f>
        <v>10028011253.020424</v>
      </c>
      <c r="E275" s="74">
        <f>+E276</f>
        <v>279065417.6107738</v>
      </c>
      <c r="F275" s="127">
        <f t="shared" ref="F275:P275" si="198">+F276</f>
        <v>10307076670.631197</v>
      </c>
      <c r="G275" s="127">
        <f t="shared" si="198"/>
        <v>0</v>
      </c>
      <c r="H275" s="127">
        <f t="shared" si="198"/>
        <v>0</v>
      </c>
      <c r="I275" s="74">
        <f t="shared" si="198"/>
        <v>0</v>
      </c>
      <c r="J275" s="74">
        <f t="shared" si="198"/>
        <v>10307076670.631197</v>
      </c>
      <c r="K275" s="98">
        <f t="shared" si="191"/>
        <v>1</v>
      </c>
      <c r="L275" s="77"/>
      <c r="M275" s="74">
        <f t="shared" si="198"/>
        <v>0</v>
      </c>
      <c r="N275" s="74">
        <f t="shared" si="198"/>
        <v>0</v>
      </c>
      <c r="O275" s="74">
        <f t="shared" si="198"/>
        <v>0</v>
      </c>
      <c r="P275" s="74">
        <f t="shared" si="198"/>
        <v>10307076670.631197</v>
      </c>
      <c r="Q275" s="48"/>
    </row>
    <row r="276" spans="1:68" s="51" customFormat="1" x14ac:dyDescent="0.2">
      <c r="A276" s="78"/>
      <c r="B276" s="136">
        <v>9.02</v>
      </c>
      <c r="C276" s="137" t="s">
        <v>559</v>
      </c>
      <c r="D276" s="110">
        <f>SUM(D277:D278)</f>
        <v>10028011253.020424</v>
      </c>
      <c r="E276" s="110">
        <f>SUM(E277:E278)</f>
        <v>279065417.6107738</v>
      </c>
      <c r="F276" s="135">
        <f t="shared" ref="F276:J276" si="199">SUM(F277:F278)</f>
        <v>10307076670.631197</v>
      </c>
      <c r="G276" s="135">
        <f t="shared" si="199"/>
        <v>0</v>
      </c>
      <c r="H276" s="135">
        <f t="shared" si="199"/>
        <v>0</v>
      </c>
      <c r="I276" s="110">
        <f t="shared" si="199"/>
        <v>0</v>
      </c>
      <c r="J276" s="110">
        <f t="shared" si="199"/>
        <v>10307076670.631197</v>
      </c>
      <c r="K276" s="111">
        <f t="shared" si="191"/>
        <v>1</v>
      </c>
      <c r="L276" s="77"/>
      <c r="M276" s="110">
        <f t="shared" ref="M276:P276" si="200">SUM(M277:M278)</f>
        <v>0</v>
      </c>
      <c r="N276" s="110">
        <f t="shared" si="200"/>
        <v>0</v>
      </c>
      <c r="O276" s="110">
        <f t="shared" si="200"/>
        <v>0</v>
      </c>
      <c r="P276" s="110">
        <f t="shared" si="200"/>
        <v>10307076670.631197</v>
      </c>
      <c r="Q276" s="48"/>
    </row>
    <row r="277" spans="1:68" s="51" customFormat="1" hidden="1" x14ac:dyDescent="0.2">
      <c r="B277" s="83" t="s">
        <v>560</v>
      </c>
      <c r="C277" s="103" t="s">
        <v>561</v>
      </c>
      <c r="D277" s="85">
        <f>+'[5]Presupuesto 2020'!U277</f>
        <v>1659546026.5495605</v>
      </c>
      <c r="E277" s="85">
        <f>+'[5]Programa I'!D277+'[5]Programa II'!D277+'[5]Programa III'!D277+'[5]Programa IV'!D277+'[5]Programa V'!D277</f>
        <v>284917367.6107738</v>
      </c>
      <c r="F277" s="99">
        <f>SUM(D277:E277)</f>
        <v>1944463394.1603343</v>
      </c>
      <c r="G277" s="99">
        <f>+'[5]Programa I'!F277+'[5]Programa II'!F277+'[5]Programa III'!F277+'[5]Programa IV'!F277+'[5]Programa V'!F277</f>
        <v>0</v>
      </c>
      <c r="H277" s="99">
        <f>+'[5]Total Programa'!U276</f>
        <v>0</v>
      </c>
      <c r="I277" s="99">
        <f>+'[5]Programa I'!H277+'[5]Programa II'!H277+'[5]Programa III'!H277+'[5]Programa IV'!H277+'[5]Programa V'!H277</f>
        <v>0</v>
      </c>
      <c r="J277" s="99">
        <f>+F277-H277-I277</f>
        <v>1944463394.1603343</v>
      </c>
      <c r="K277" s="100">
        <f t="shared" si="191"/>
        <v>1</v>
      </c>
      <c r="L277" s="77"/>
      <c r="M277" s="99">
        <f>+'[5]Programa I'!L277+'[5]Programa II'!L277+'[5]Programa III'!L277+'[5]Programa IV'!L277+'[5]Programa V'!L277</f>
        <v>0</v>
      </c>
      <c r="N277" s="99">
        <f>+'[5]Programa I'!M277+'[5]Programa II'!M277+'[5]Programa III'!M277+'[5]Programa IV'!M277+'[5]Programa V'!M277</f>
        <v>0</v>
      </c>
      <c r="O277" s="99">
        <f t="shared" ref="O277:O278" si="201">SUM(M277:N277)</f>
        <v>0</v>
      </c>
      <c r="P277" s="99">
        <f>+F277-O277</f>
        <v>1944463394.1603343</v>
      </c>
      <c r="Q277" s="48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45"/>
      <c r="AM277" s="45"/>
      <c r="AN277" s="45"/>
      <c r="AO277" s="45"/>
      <c r="AP277" s="45"/>
      <c r="AQ277" s="45"/>
      <c r="AR277" s="45"/>
      <c r="AS277" s="45"/>
      <c r="AT277" s="45"/>
      <c r="AU277" s="45"/>
      <c r="AV277" s="45"/>
      <c r="AW277" s="45"/>
      <c r="AX277" s="45"/>
      <c r="AY277" s="45"/>
      <c r="AZ277" s="45"/>
      <c r="BA277" s="45"/>
      <c r="BB277" s="45"/>
      <c r="BC277" s="45"/>
      <c r="BD277" s="45"/>
      <c r="BE277" s="45"/>
      <c r="BF277" s="45"/>
      <c r="BG277" s="45"/>
      <c r="BH277" s="45"/>
      <c r="BI277" s="45"/>
      <c r="BJ277" s="45"/>
      <c r="BK277" s="45"/>
      <c r="BL277" s="45"/>
      <c r="BM277" s="45"/>
      <c r="BN277" s="45"/>
      <c r="BO277" s="45"/>
      <c r="BP277" s="45"/>
    </row>
    <row r="278" spans="1:68" s="51" customFormat="1" hidden="1" x14ac:dyDescent="0.2">
      <c r="B278" s="119" t="s">
        <v>562</v>
      </c>
      <c r="C278" s="120" t="s">
        <v>563</v>
      </c>
      <c r="D278" s="121">
        <f>+'[5]Presupuesto 2020'!U278</f>
        <v>8368465226.4708624</v>
      </c>
      <c r="E278" s="121">
        <f>+'[5]Programa I'!D278+'[5]Programa II'!D278+'[5]Programa III'!D278+'[5]Programa IV'!D278+'[5]Programa V'!D278</f>
        <v>-5851950</v>
      </c>
      <c r="F278" s="122">
        <f>SUM(D278:E278)</f>
        <v>8362613276.4708624</v>
      </c>
      <c r="G278" s="122">
        <f>+'[5]Programa I'!F278+'[5]Programa II'!F278+'[5]Programa III'!F278+'[5]Programa IV'!F278+'[5]Programa V'!F278</f>
        <v>0</v>
      </c>
      <c r="H278" s="122">
        <f>+'[5]Total Programa'!U277</f>
        <v>0</v>
      </c>
      <c r="I278" s="122">
        <f>+'[5]Programa I'!H278+'[5]Programa II'!H278+'[5]Programa III'!H278+'[5]Programa IV'!H278+'[5]Programa V'!H278</f>
        <v>0</v>
      </c>
      <c r="J278" s="122">
        <f>+F278-H278-I278</f>
        <v>8362613276.4708624</v>
      </c>
      <c r="K278" s="123">
        <f t="shared" si="191"/>
        <v>1</v>
      </c>
      <c r="L278" s="77"/>
      <c r="M278" s="122">
        <f>+'[5]Programa I'!L278+'[5]Programa II'!L278+'[5]Programa III'!L278+'[5]Programa IV'!L278+'[5]Programa V'!L278</f>
        <v>0</v>
      </c>
      <c r="N278" s="122">
        <f>+'[5]Programa I'!M278+'[5]Programa II'!M278+'[5]Programa III'!M278+'[5]Programa IV'!M278+'[5]Programa V'!M278</f>
        <v>0</v>
      </c>
      <c r="O278" s="122">
        <f t="shared" si="201"/>
        <v>0</v>
      </c>
      <c r="P278" s="122">
        <f>+F278-O278</f>
        <v>8362613276.4708624</v>
      </c>
      <c r="Q278" s="48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45"/>
      <c r="AM278" s="45"/>
      <c r="AN278" s="45"/>
      <c r="AO278" s="45"/>
      <c r="AP278" s="45"/>
      <c r="AQ278" s="45"/>
      <c r="AR278" s="45"/>
      <c r="AS278" s="45"/>
      <c r="AT278" s="45"/>
      <c r="AU278" s="45"/>
      <c r="AV278" s="45"/>
      <c r="AW278" s="45"/>
      <c r="AX278" s="45"/>
      <c r="AY278" s="45"/>
      <c r="AZ278" s="45"/>
      <c r="BA278" s="45"/>
      <c r="BB278" s="45"/>
      <c r="BC278" s="45"/>
      <c r="BD278" s="45"/>
      <c r="BE278" s="45"/>
      <c r="BF278" s="45"/>
      <c r="BG278" s="45"/>
      <c r="BH278" s="45"/>
      <c r="BI278" s="45"/>
      <c r="BJ278" s="45"/>
      <c r="BK278" s="45"/>
      <c r="BL278" s="45"/>
      <c r="BM278" s="45"/>
      <c r="BN278" s="45"/>
      <c r="BO278" s="45"/>
      <c r="BP278" s="45"/>
    </row>
    <row r="279" spans="1:68" s="51" customFormat="1" x14ac:dyDescent="0.2">
      <c r="A279" s="70"/>
      <c r="B279" s="71"/>
      <c r="C279" s="124" t="s">
        <v>564</v>
      </c>
      <c r="D279" s="74">
        <f t="shared" ref="D279:J279" si="202">SUM(D7+D36+D99+D127+D149+D163+D228+D275)</f>
        <v>159953620350.84927</v>
      </c>
      <c r="E279" s="74">
        <f t="shared" si="202"/>
        <v>46027568174.280266</v>
      </c>
      <c r="F279" s="127">
        <f t="shared" si="202"/>
        <v>205981188525.12955</v>
      </c>
      <c r="G279" s="127">
        <f>SUM(G7+G36+G99+G127+G149+G163+G228+G275)</f>
        <v>9165161461.5</v>
      </c>
      <c r="H279" s="127">
        <f t="shared" si="202"/>
        <v>124344288235.26003</v>
      </c>
      <c r="I279" s="74">
        <f t="shared" si="202"/>
        <v>444478936.22999996</v>
      </c>
      <c r="J279" s="74">
        <f t="shared" si="202"/>
        <v>81192421353.639557</v>
      </c>
      <c r="K279" s="98">
        <f t="shared" si="191"/>
        <v>0.3941739628506617</v>
      </c>
      <c r="L279" s="77"/>
      <c r="M279" s="74">
        <f>SUM(M7+M36+M99+M127+M149+M163+M228+M275)</f>
        <v>20790362099.849998</v>
      </c>
      <c r="N279" s="74">
        <f>SUM(N7+N36+N99+N127+N149+N163+N228+N275)</f>
        <v>103553926135.41</v>
      </c>
      <c r="O279" s="74">
        <f>SUM(O7+O36+O99+O127+O149+O163+O228+O275)</f>
        <v>124344288235.26001</v>
      </c>
      <c r="P279" s="74">
        <f>SUM(P7+P36+P99+P127+P149+P163+P228+P275)</f>
        <v>81636900289.869568</v>
      </c>
      <c r="Q279" s="48"/>
    </row>
    <row r="280" spans="1:68" x14ac:dyDescent="0.2">
      <c r="E280" s="48"/>
      <c r="F280" s="48"/>
      <c r="I280" s="48"/>
      <c r="L280" s="126"/>
      <c r="M280" s="48"/>
      <c r="N280" s="48"/>
      <c r="O280" s="48"/>
      <c r="P280" s="48"/>
      <c r="Q280" s="48"/>
    </row>
  </sheetData>
  <autoFilter ref="A5:K279" xr:uid="{1DC27C46-0633-4146-978B-869CDECA0338}">
    <filterColumn colId="0">
      <colorFilter dxfId="0"/>
    </filterColumn>
    <filterColumn colId="1" showButton="0"/>
    <filterColumn colId="5">
      <filters blank="1">
        <filter val="1,000,000.00"/>
        <filter val="1,064,460.00"/>
        <filter val="1,251,247,862.00"/>
        <filter val="1,256,076,953.26"/>
        <filter val="1,261,100.00"/>
        <filter val="1,294,004,231.94"/>
        <filter val="1,350,759,230.03"/>
        <filter val="1,437,243,695.50"/>
        <filter val="1,450,000.00"/>
        <filter val="1,494,640.00"/>
        <filter val="1,500,000.00"/>
        <filter val="1,508,928.00"/>
        <filter val="1,549,070.00"/>
        <filter val="1,679,608,611.18"/>
        <filter val="1,687,100.00"/>
        <filter val="1,697,765,250.00"/>
        <filter val="1,775,534,453.50"/>
        <filter val="1,800,525.33"/>
        <filter val="10,536,656,625.87"/>
        <filter val="10,983,788.24"/>
        <filter val="101,539,413.18"/>
        <filter val="106,659,512.00"/>
        <filter val="11,016,800.00"/>
        <filter val="110,000,000.00"/>
        <filter val="110,250,000.00"/>
        <filter val="118,870,352.00"/>
        <filter val="12,700,000.00"/>
        <filter val="12,934,600.00"/>
        <filter val="120,660,000.00"/>
        <filter val="120,983,788.24"/>
        <filter val="122,918,008.80"/>
        <filter val="123,539,235.35"/>
        <filter val="125,822,241.10"/>
        <filter val="13,045,100.00"/>
        <filter val="13,400,000.00"/>
        <filter val="13,556,466.00"/>
        <filter val="130,656,424.00"/>
        <filter val="132,274,230,727.16"/>
        <filter val="134,913,868.00"/>
        <filter val="138,943,000.00"/>
        <filter val="139,055,144.30"/>
        <filter val="14,490,000.00"/>
        <filter val="14,633,993.57"/>
        <filter val="14,724,296.20"/>
        <filter val="140,861,280.00"/>
        <filter val="146,339,935.69"/>
        <filter val="148,702,072.16"/>
        <filter val="15,000,000.00"/>
        <filter val="15,137,600.00"/>
        <filter val="15,500,000.00"/>
        <filter val="15,826,787,625.89"/>
        <filter val="150,000,000.00"/>
        <filter val="150,475,500.00"/>
        <filter val="153,496,360.48"/>
        <filter val="159,953,620,350.85"/>
        <filter val="16,000,000.00"/>
        <filter val="16,705,554.71"/>
        <filter val="16,964,923.03"/>
        <filter val="162,593,599.00"/>
        <filter val="163,198,464.40"/>
        <filter val="17,214,998.00"/>
        <filter val="17,799,791.37"/>
        <filter val="170,802,895.90"/>
        <filter val="178,546,044.98"/>
        <filter val="18,723,926.00"/>
        <filter val="181,186,812.00"/>
        <filter val="185,266,203.03"/>
        <filter val="188,969,600.00"/>
        <filter val="189,553,252.90"/>
        <filter val="19,000,000.00"/>
        <filter val="2,000,000.00"/>
        <filter val="2,054,594,238.75"/>
        <filter val="2,062,957,986.12"/>
        <filter val="2,122,807.42"/>
        <filter val="2,160,103,360.00"/>
        <filter val="2,177,510.27"/>
        <filter val="2,189,645,895.18"/>
        <filter val="2,276,886,245.50"/>
        <filter val="2,366,980,586.16"/>
        <filter val="2,631,682,502.46"/>
        <filter val="20,000,000.00"/>
        <filter val="20,100,000.00"/>
        <filter val="20,216,340.00"/>
        <filter val="20,877,230.60"/>
        <filter val="20,988,912.00"/>
        <filter val="200,000.00"/>
        <filter val="21,040,292.45"/>
        <filter val="21,787,100.00"/>
        <filter val="211,884,201.26"/>
        <filter val="22,350,000.00"/>
        <filter val="220,172,174.47"/>
        <filter val="224,910,461.75"/>
        <filter val="229,424,829.67"/>
        <filter val="23,000,000.00"/>
        <filter val="235,725,600.51"/>
        <filter val="236,357,952.00"/>
        <filter val="236,408,500.00"/>
        <filter val="239,644,934.25"/>
        <filter val="24,892,400.37"/>
        <filter val="243,899,892.83"/>
        <filter val="25,000,000.00"/>
        <filter val="25,439,568.00"/>
        <filter val="254,249,777.62"/>
        <filter val="26,423,990.38"/>
        <filter val="27,440,000.00"/>
        <filter val="27,695,233.28"/>
        <filter val="270,000,000.00"/>
        <filter val="270,728,881.03"/>
        <filter val="28,266,072,833.61"/>
        <filter val="28,294,859.67"/>
        <filter val="28,765,319.50"/>
        <filter val="299,425,357.00"/>
        <filter val="3,000,000.00"/>
        <filter val="3,008,000.00"/>
        <filter val="3,052,835,117.47"/>
        <filter val="3,054,793,055.55"/>
        <filter val="3,098,510.37"/>
        <filter val="3,202,129,117.75"/>
        <filter val="3,702,558,341.67"/>
        <filter val="3,800,000.00"/>
        <filter val="3,842,107,759.06"/>
        <filter val="30,000,000.00"/>
        <filter val="30,240,594.00"/>
        <filter val="32,439,568.00"/>
        <filter val="33,000,000.00"/>
        <filter val="33,687,299.01"/>
        <filter val="33,892,808,194.03"/>
        <filter val="333,530.00"/>
        <filter val="338,787,324.68"/>
        <filter val="345,570,461.75"/>
        <filter val="350,000.00"/>
        <filter val="37,296,524.00"/>
        <filter val="37,500,000.00"/>
        <filter val="38,941,775.00"/>
        <filter val="4,000,000.00"/>
        <filter val="4,172,040.00"/>
        <filter val="4,235,703,045.87"/>
        <filter val="4,498,104.67"/>
        <filter val="4,650,288,737.24"/>
        <filter val="4,765,155.24"/>
        <filter val="40,222,592,977.83"/>
        <filter val="40,398,150.39"/>
        <filter val="42,000,000.00"/>
        <filter val="42,200,000.00"/>
        <filter val="42,854,275,480.29"/>
        <filter val="43,901,980.71"/>
        <filter val="433,904,374.75"/>
        <filter val="47,414,991.79"/>
        <filter val="475,500.00"/>
        <filter val="48,422,559.91"/>
        <filter val="48,492,904.00"/>
        <filter val="490,238,784.55"/>
        <filter val="5,116,141,437.86"/>
        <filter val="5,117,751,041.67"/>
        <filter val="5,500,000.00"/>
        <filter val="500,000.00"/>
        <filter val="509,398,464.40"/>
        <filter val="51,546,526.00"/>
        <filter val="51,676,029.32"/>
        <filter val="52,500,000.00"/>
        <filter val="531,678,616.00"/>
        <filter val="532,870,765.32"/>
        <filter val="55,000,000.00"/>
        <filter val="550,000.00"/>
        <filter val="570,400.00"/>
        <filter val="59,552,926.80"/>
        <filter val="6,555,586.88"/>
        <filter val="60,500,000.00"/>
        <filter val="601,556,579.40"/>
        <filter val="61,399,426.35"/>
        <filter val="62,500,000.00"/>
        <filter val="638,527,066.41"/>
        <filter val="66,327,676.25"/>
        <filter val="68,230,609.04"/>
        <filter val="688,668,357.97"/>
        <filter val="699,569,246.00"/>
        <filter val="7,276,025.30"/>
        <filter val="7,435,907,207.75"/>
        <filter val="76,866,723.32"/>
        <filter val="77,493,000.00"/>
        <filter val="8,000,000.00"/>
        <filter val="8,169,260.00"/>
        <filter val="8,362,613,276.47"/>
        <filter val="8,582,785,450.94"/>
        <filter val="8,975,979,305.19"/>
        <filter val="80,000,000.00"/>
        <filter val="80,040,262,892.28"/>
        <filter val="800,000.00"/>
        <filter val="834,491,071.61"/>
        <filter val="85,500,000.00"/>
        <filter val="87,803,961.41"/>
        <filter val="899,965,955.42"/>
        <filter val="9,133,982.17"/>
        <filter val="9,379,692,354.59"/>
        <filter val="9,923,990.38"/>
        <filter val="950,000.00"/>
        <filter val="952,591,984.74"/>
        <filter val="959,882,385.80"/>
        <filter val="963,359,913.06"/>
      </filters>
    </filterColumn>
    <filterColumn colId="9" showButton="0"/>
  </autoFilter>
  <mergeCells count="7">
    <mergeCell ref="P5:P6"/>
    <mergeCell ref="B5:C6"/>
    <mergeCell ref="D5:D6"/>
    <mergeCell ref="F5:F6"/>
    <mergeCell ref="J5:K5"/>
    <mergeCell ref="M5:M6"/>
    <mergeCell ref="O5:O6"/>
  </mergeCells>
  <hyperlinks>
    <hyperlink ref="B1" location="Indice!A1" display="PRESUPUESTO ORDINARIO 2020" xr:uid="{BE830EBD-54F9-40DF-B38C-92ACCD63EA1E}"/>
  </hyperlinks>
  <printOptions horizontalCentered="1"/>
  <pageMargins left="0.59055118110236227" right="0.59055118110236227" top="0.98425196850393704" bottom="0.98425196850393704" header="0.59055118110236227" footer="0.59055118110236227"/>
  <pageSetup scale="30" orientation="portrait" r:id="rId1"/>
  <headerFooter alignWithMargins="0">
    <oddHeader>&amp;L&amp;"Calibri,Cursiva"&amp;12Banco Hipotecario de la Vivienda</oddHeader>
    <oddFooter>&amp;L&amp;"Calibri,Cursiva"&amp;12Informe de Ejecución Presupuestaria&amp;R5</oddFooter>
  </headerFooter>
  <rowBreaks count="4" manualBreakCount="4">
    <brk id="48" max="16383" man="1"/>
    <brk id="92" max="16383" man="1"/>
    <brk id="130" max="16383" man="1"/>
    <brk id="19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Ingresos</vt:lpstr>
      <vt:lpstr>Egresos</vt:lpstr>
      <vt:lpstr>Egresos!Área_de_impresión</vt:lpstr>
      <vt:lpstr>Ingresos!Área_de_impresión</vt:lpstr>
      <vt:lpstr>Ingresos!Print_Area</vt:lpstr>
      <vt:lpstr>Egresos!Títulos_a_imprimir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Gómez Gutiérrez Esteban</dc:creator>
  <cp:lastModifiedBy>Gómez Gutiérrez Esteban</cp:lastModifiedBy>
  <dcterms:created xsi:type="dcterms:W3CDTF">2020-12-15T22:02:16Z</dcterms:created>
  <dcterms:modified xsi:type="dcterms:W3CDTF">2020-12-15T22:10:28Z</dcterms:modified>
</cp:coreProperties>
</file>