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_inst_Unidad\Uso_General\Dpto. Financiero Contable\UCO - Información sobre Transparencia\Informes mensuales y trimestrales 2020\Mensuales\"/>
    </mc:Choice>
  </mc:AlternateContent>
  <xr:revisionPtr revIDLastSave="0" documentId="8_{51528308-A995-46BB-A308-92ED82B2617F}" xr6:coauthVersionLast="45" xr6:coauthVersionMax="45" xr10:uidLastSave="{00000000-0000-0000-0000-000000000000}"/>
  <bookViews>
    <workbookView xWindow="-120" yWindow="-120" windowWidth="29040" windowHeight="15840" activeTab="1" xr2:uid="{2AFAC243-D847-4BA3-8413-8E9616D19A94}"/>
  </bookViews>
  <sheets>
    <sheet name="Ingresos" sheetId="2" r:id="rId1"/>
    <sheet name="Egresos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ed1">'[2]Sit. Familiar'!$D$4</definedName>
    <definedName name="_ced10">'[2]Sit. Familiar'!$D$13</definedName>
    <definedName name="_ced11">'[2]Sit. Familiar'!$D$14</definedName>
    <definedName name="_ced12">'[2]Sit. Familiar'!$D$15</definedName>
    <definedName name="_ced13">'[2]Sit. Familiar'!$D$16</definedName>
    <definedName name="_ced14">'[2]Sit. Familiar'!$D$17</definedName>
    <definedName name="_ced15">'[2]Sit. Familiar'!$D$18</definedName>
    <definedName name="_ced16">'[2]Sit. Familiar'!$D$19</definedName>
    <definedName name="_ced2">'[2]Sit. Familiar'!$D$5</definedName>
    <definedName name="_ced3">'[2]Sit. Familiar'!$D$6</definedName>
    <definedName name="_ced4">'[2]Sit. Familiar'!$D$7</definedName>
    <definedName name="_ced5">'[2]Sit. Familiar'!$D$8</definedName>
    <definedName name="_ced6">'[2]Sit. Familiar'!$D$9</definedName>
    <definedName name="_ced7">'[2]Sit. Familiar'!$D$10</definedName>
    <definedName name="_ced8">'[2]Sit. Familiar'!$D$11</definedName>
    <definedName name="_ced9">'[2]Sit. Familiar'!$D$12</definedName>
    <definedName name="_xlnm._FilterDatabase" localSheetId="1" hidden="1">Egresos!$A$5:$J$279</definedName>
    <definedName name="_xlnm._FilterDatabase" localSheetId="0" hidden="1">Ingresos!$L$5:$AH$51</definedName>
    <definedName name="aaaa">[3]Refer!$A$3:$A$10</definedName>
    <definedName name="_xlnm.Print_Area" localSheetId="1">Egresos!$B$1:$J$281</definedName>
    <definedName name="_xlnm.Print_Area" localSheetId="0">Ingresos!$K$1:$Q$52</definedName>
    <definedName name="_xlnm.Database" localSheetId="1">#REF!</definedName>
    <definedName name="_xlnm.Database" localSheetId="0">#REF!</definedName>
    <definedName name="_xlnm.Database">#REF!</definedName>
    <definedName name="BasedeDatos2" localSheetId="1">#REF!</definedName>
    <definedName name="BasedeDatos2">#REF!</definedName>
    <definedName name="BBBB">#REF!</definedName>
    <definedName name="BONOS">#REF!</definedName>
    <definedName name="comiones">#REF!</definedName>
    <definedName name="Disponibilidad_ARTICULO_59." localSheetId="1">#REF!</definedName>
    <definedName name="Disponibilidad_ARTICULO_59." localSheetId="0">#REF!</definedName>
    <definedName name="Disponibilidad_ARTICULO_59.">#REF!</definedName>
    <definedName name="HOLA" localSheetId="1">#REF!</definedName>
    <definedName name="HOLA" localSheetId="0">#REF!</definedName>
    <definedName name="HOLA">#REF!</definedName>
    <definedName name="nombre_1" localSheetId="0">'[8]INFORMACION DE INGRESOS Y FIS'!$B$6</definedName>
    <definedName name="nombre_1">'[4]INFORMACION DE INGRESOS Y FIS'!$B$6</definedName>
    <definedName name="nombre_10" localSheetId="0">'[9]INFORMACION DE INGRESOS Y FIS'!$B$13</definedName>
    <definedName name="nombre_10">'[5]INFORMACION DE INGRESOS Y FIS'!$B$13</definedName>
    <definedName name="nombre_11" localSheetId="0">'[9]INFORMACION DE INGRESOS Y FIS'!$B$14</definedName>
    <definedName name="nombre_11">'[5]INFORMACION DE INGRESOS Y FIS'!$B$14</definedName>
    <definedName name="nombre_12" localSheetId="0">'[9]INFORMACION DE INGRESOS Y FIS'!$B$15</definedName>
    <definedName name="nombre_12">'[5]INFORMACION DE INGRESOS Y FIS'!$B$15</definedName>
    <definedName name="nombre_13" localSheetId="0">'[9]INFORMACION DE INGRESOS Y FIS'!$B$16</definedName>
    <definedName name="nombre_13">'[5]INFORMACION DE INGRESOS Y FIS'!$B$16</definedName>
    <definedName name="nombre_14" localSheetId="0">'[9]INFORMACION DE INGRESOS Y FIS'!$B$17</definedName>
    <definedName name="nombre_14">'[5]INFORMACION DE INGRESOS Y FIS'!$B$17</definedName>
    <definedName name="nombre_2" localSheetId="0">'[8]INFORMACION DE INGRESOS Y FIS'!$B$7</definedName>
    <definedName name="nombre_2">'[4]INFORMACION DE INGRESOS Y FIS'!$B$7</definedName>
    <definedName name="nombre_3" localSheetId="0">'[8]INFORMACION DE INGRESOS Y FIS'!$B$8</definedName>
    <definedName name="nombre_3">'[4]INFORMACION DE INGRESOS Y FIS'!$B$8</definedName>
    <definedName name="nombre_4" localSheetId="0">'[8]INFORMACION DE INGRESOS Y FIS'!$B$9</definedName>
    <definedName name="nombre_4">'[4]INFORMACION DE INGRESOS Y FIS'!$B$9</definedName>
    <definedName name="nombre_5" localSheetId="0">'[9]INFORMACION DE INGRESOS Y FIS'!$B$8</definedName>
    <definedName name="nombre_5">'[5]INFORMACION DE INGRESOS Y FIS'!$B$8</definedName>
    <definedName name="nombre_6" localSheetId="0">'[9]INFORMACION DE INGRESOS Y FIS'!$B$9</definedName>
    <definedName name="nombre_6">'[5]INFORMACION DE INGRESOS Y FIS'!$B$9</definedName>
    <definedName name="nombre_7" localSheetId="0">'[9]INFORMACION DE INGRESOS Y FIS'!$B$10</definedName>
    <definedName name="nombre_7">'[5]INFORMACION DE INGRESOS Y FIS'!$B$10</definedName>
    <definedName name="nombre_8" localSheetId="0">'[9]INFORMACION DE INGRESOS Y FIS'!$B$11</definedName>
    <definedName name="nombre_8">'[5]INFORMACION DE INGRESOS Y FIS'!$B$11</definedName>
    <definedName name="nombre_9" localSheetId="0">'[9]INFORMACION DE INGRESOS Y FIS'!$B$12</definedName>
    <definedName name="nombre_9">'[5]INFORMACION DE INGRESOS Y FIS'!$B$12</definedName>
    <definedName name="nombre1">'[2]Sit. Familiar'!$C$4</definedName>
    <definedName name="nombre10">'[2]Sit. Familiar'!$C$13</definedName>
    <definedName name="nombre11">'[2]Sit. Familiar'!$C$14</definedName>
    <definedName name="nombre12">'[2]Sit. Familiar'!$C$15</definedName>
    <definedName name="nombre13">'[2]Sit. Familiar'!$C$16</definedName>
    <definedName name="nombre14">'[2]Sit. Familiar'!$C$17</definedName>
    <definedName name="nombre15">'[2]Sit. Familiar'!$C$18</definedName>
    <definedName name="nombre16">'[2]Sit. Familiar'!$C$19</definedName>
    <definedName name="nombre2">'[2]Sit. Familiar'!$C$5</definedName>
    <definedName name="nombre3">'[2]Sit. Familiar'!$C$6</definedName>
    <definedName name="nombre4">'[2]Sit. Familiar'!$C$7</definedName>
    <definedName name="nombre5">'[2]Sit. Familiar'!$C$8</definedName>
    <definedName name="nombre6">'[2]Sit. Familiar'!$C$9</definedName>
    <definedName name="nombre7">'[2]Sit. Familiar'!$C$10</definedName>
    <definedName name="nombre8">'[2]Sit. Familiar'!$C$11</definedName>
    <definedName name="nombre9">'[2]Sit. Familiar'!$C$12</definedName>
    <definedName name="Tipos" localSheetId="1">#REF!</definedName>
    <definedName name="Tipos" localSheetId="0">#REF!</definedName>
    <definedName name="Tipos">#REF!</definedName>
    <definedName name="_xlnm.Print_Titles" localSheetId="1">Egresos!$B:$C,Egresos!$1:$5</definedName>
    <definedName name="TRT" localSheetId="0">'[10]INFORMACION DE INGRESOS Y FIS'!$B$11</definedName>
    <definedName name="TRT">'[6]INFORMACION DE INGRESOS Y FIS'!$B$11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50" i="2" l="1"/>
  <c r="AF50" i="2"/>
  <c r="AE50" i="2"/>
  <c r="AD50" i="2"/>
  <c r="AD48" i="2" s="1"/>
  <c r="AC50" i="2"/>
  <c r="AB50" i="2"/>
  <c r="AB48" i="2" s="1"/>
  <c r="AA50" i="2"/>
  <c r="O50" i="2" s="1"/>
  <c r="Z50" i="2"/>
  <c r="Y50" i="2"/>
  <c r="R50" i="2" s="1"/>
  <c r="T50" i="2" s="1"/>
  <c r="X50" i="2"/>
  <c r="W50" i="2"/>
  <c r="V50" i="2"/>
  <c r="V48" i="2" s="1"/>
  <c r="S50" i="2"/>
  <c r="M50" i="2"/>
  <c r="L50" i="2"/>
  <c r="AG49" i="2"/>
  <c r="AF49" i="2"/>
  <c r="AF48" i="2" s="1"/>
  <c r="AE49" i="2"/>
  <c r="AD49" i="2"/>
  <c r="AC49" i="2"/>
  <c r="AC48" i="2" s="1"/>
  <c r="AB49" i="2"/>
  <c r="AA49" i="2"/>
  <c r="Z49" i="2"/>
  <c r="AH49" i="2" s="1"/>
  <c r="Y49" i="2"/>
  <c r="X49" i="2"/>
  <c r="X48" i="2" s="1"/>
  <c r="W49" i="2"/>
  <c r="V49" i="2"/>
  <c r="S49" i="2"/>
  <c r="S48" i="2" s="1"/>
  <c r="M49" i="2"/>
  <c r="M48" i="2" s="1"/>
  <c r="L49" i="2"/>
  <c r="N49" i="2" s="1"/>
  <c r="AG48" i="2"/>
  <c r="AE48" i="2"/>
  <c r="Y48" i="2"/>
  <c r="W48" i="2"/>
  <c r="AG47" i="2"/>
  <c r="AG46" i="2" s="1"/>
  <c r="AG45" i="2" s="1"/>
  <c r="AF47" i="2"/>
  <c r="AF46" i="2" s="1"/>
  <c r="AF45" i="2" s="1"/>
  <c r="AF44" i="2" s="1"/>
  <c r="AE47" i="2"/>
  <c r="AD47" i="2"/>
  <c r="AC47" i="2"/>
  <c r="AB47" i="2"/>
  <c r="AA47" i="2"/>
  <c r="AA46" i="2" s="1"/>
  <c r="AA45" i="2" s="1"/>
  <c r="Z47" i="2"/>
  <c r="Y47" i="2"/>
  <c r="Y46" i="2" s="1"/>
  <c r="Y45" i="2" s="1"/>
  <c r="Y44" i="2" s="1"/>
  <c r="X47" i="2"/>
  <c r="W47" i="2"/>
  <c r="V47" i="2"/>
  <c r="O47" i="2"/>
  <c r="O46" i="2" s="1"/>
  <c r="O45" i="2" s="1"/>
  <c r="M47" i="2"/>
  <c r="M46" i="2" s="1"/>
  <c r="M45" i="2" s="1"/>
  <c r="M44" i="2" s="1"/>
  <c r="L47" i="2"/>
  <c r="N47" i="2" s="1"/>
  <c r="AE46" i="2"/>
  <c r="AE45" i="2" s="1"/>
  <c r="AE44" i="2" s="1"/>
  <c r="AD46" i="2"/>
  <c r="AD45" i="2" s="1"/>
  <c r="AD44" i="2" s="1"/>
  <c r="AC46" i="2"/>
  <c r="AB46" i="2"/>
  <c r="AB45" i="2" s="1"/>
  <c r="AB44" i="2" s="1"/>
  <c r="Z46" i="2"/>
  <c r="W46" i="2"/>
  <c r="W45" i="2" s="1"/>
  <c r="W44" i="2" s="1"/>
  <c r="V46" i="2"/>
  <c r="S46" i="2"/>
  <c r="L46" i="2"/>
  <c r="L45" i="2" s="1"/>
  <c r="AC45" i="2"/>
  <c r="Z45" i="2"/>
  <c r="V45" i="2"/>
  <c r="V44" i="2" s="1"/>
  <c r="S45" i="2"/>
  <c r="S44" i="2" s="1"/>
  <c r="AC44" i="2"/>
  <c r="AH43" i="2"/>
  <c r="AG43" i="2"/>
  <c r="AF43" i="2"/>
  <c r="AE43" i="2"/>
  <c r="AD43" i="2"/>
  <c r="AD42" i="2" s="1"/>
  <c r="AC43" i="2"/>
  <c r="AB43" i="2"/>
  <c r="AB42" i="2" s="1"/>
  <c r="AA43" i="2"/>
  <c r="Z43" i="2"/>
  <c r="Y43" i="2"/>
  <c r="X43" i="2"/>
  <c r="W43" i="2"/>
  <c r="V43" i="2"/>
  <c r="V42" i="2" s="1"/>
  <c r="S43" i="2"/>
  <c r="S42" i="2" s="1"/>
  <c r="P43" i="2"/>
  <c r="N43" i="2"/>
  <c r="Q43" i="2" s="1"/>
  <c r="Q42" i="2" s="1"/>
  <c r="L43" i="2"/>
  <c r="AH42" i="2"/>
  <c r="AG42" i="2"/>
  <c r="AF42" i="2"/>
  <c r="AE42" i="2"/>
  <c r="AC42" i="2"/>
  <c r="Z42" i="2"/>
  <c r="Y42" i="2"/>
  <c r="X42" i="2"/>
  <c r="W42" i="2"/>
  <c r="P42" i="2"/>
  <c r="M42" i="2"/>
  <c r="L42" i="2"/>
  <c r="AG41" i="2"/>
  <c r="AG37" i="2" s="1"/>
  <c r="AG36" i="2" s="1"/>
  <c r="AF41" i="2"/>
  <c r="AE41" i="2"/>
  <c r="AD41" i="2"/>
  <c r="AC41" i="2"/>
  <c r="AB41" i="2"/>
  <c r="AA41" i="2"/>
  <c r="O41" i="2" s="1"/>
  <c r="Z41" i="2"/>
  <c r="Y41" i="2"/>
  <c r="X41" i="2"/>
  <c r="S41" i="2" s="1"/>
  <c r="W41" i="2"/>
  <c r="V41" i="2"/>
  <c r="N41" i="2"/>
  <c r="M41" i="2"/>
  <c r="L41" i="2"/>
  <c r="AG40" i="2"/>
  <c r="AF40" i="2"/>
  <c r="AE40" i="2"/>
  <c r="AD40" i="2"/>
  <c r="AC40" i="2"/>
  <c r="AB40" i="2"/>
  <c r="AA40" i="2"/>
  <c r="Z40" i="2"/>
  <c r="Y40" i="2"/>
  <c r="X40" i="2"/>
  <c r="W40" i="2"/>
  <c r="V40" i="2"/>
  <c r="S40" i="2"/>
  <c r="R40" i="2"/>
  <c r="T40" i="2" s="1"/>
  <c r="O40" i="2"/>
  <c r="M40" i="2"/>
  <c r="L40" i="2"/>
  <c r="N40" i="2" s="1"/>
  <c r="AG39" i="2"/>
  <c r="AF39" i="2"/>
  <c r="AE39" i="2"/>
  <c r="AE37" i="2" s="1"/>
  <c r="AE36" i="2" s="1"/>
  <c r="AE35" i="2" s="1"/>
  <c r="AD39" i="2"/>
  <c r="AC39" i="2"/>
  <c r="AB39" i="2"/>
  <c r="AA39" i="2"/>
  <c r="Z39" i="2"/>
  <c r="Y39" i="2"/>
  <c r="R39" i="2" s="1"/>
  <c r="X39" i="2"/>
  <c r="W39" i="2"/>
  <c r="W37" i="2" s="1"/>
  <c r="W36" i="2" s="1"/>
  <c r="W35" i="2" s="1"/>
  <c r="V39" i="2"/>
  <c r="O39" i="2"/>
  <c r="N39" i="2"/>
  <c r="M39" i="2"/>
  <c r="L39" i="2"/>
  <c r="AG38" i="2"/>
  <c r="AF38" i="2"/>
  <c r="AF37" i="2" s="1"/>
  <c r="AF36" i="2" s="1"/>
  <c r="AF35" i="2" s="1"/>
  <c r="AE38" i="2"/>
  <c r="AD38" i="2"/>
  <c r="AD37" i="2" s="1"/>
  <c r="AD36" i="2" s="1"/>
  <c r="AD35" i="2" s="1"/>
  <c r="AC38" i="2"/>
  <c r="AC37" i="2" s="1"/>
  <c r="AC36" i="2" s="1"/>
  <c r="AC35" i="2" s="1"/>
  <c r="AB38" i="2"/>
  <c r="AA38" i="2"/>
  <c r="Z38" i="2"/>
  <c r="Z37" i="2" s="1"/>
  <c r="Y38" i="2"/>
  <c r="X38" i="2"/>
  <c r="X37" i="2" s="1"/>
  <c r="X36" i="2" s="1"/>
  <c r="X35" i="2" s="1"/>
  <c r="W38" i="2"/>
  <c r="V38" i="2"/>
  <c r="O38" i="2"/>
  <c r="M38" i="2"/>
  <c r="M37" i="2" s="1"/>
  <c r="M36" i="2" s="1"/>
  <c r="M35" i="2" s="1"/>
  <c r="L38" i="2"/>
  <c r="N38" i="2" s="1"/>
  <c r="AB37" i="2"/>
  <c r="AA37" i="2"/>
  <c r="Z36" i="2"/>
  <c r="Z35" i="2" s="1"/>
  <c r="AG35" i="2"/>
  <c r="AG34" i="2"/>
  <c r="AG33" i="2" s="1"/>
  <c r="AF34" i="2"/>
  <c r="AF33" i="2" s="1"/>
  <c r="AE34" i="2"/>
  <c r="AD34" i="2"/>
  <c r="AC34" i="2"/>
  <c r="AB34" i="2"/>
  <c r="AB33" i="2" s="1"/>
  <c r="AA34" i="2"/>
  <c r="AA33" i="2" s="1"/>
  <c r="Z34" i="2"/>
  <c r="Y34" i="2"/>
  <c r="Y33" i="2" s="1"/>
  <c r="X34" i="2"/>
  <c r="W34" i="2"/>
  <c r="V34" i="2"/>
  <c r="AH34" i="2" s="1"/>
  <c r="AH33" i="2" s="1"/>
  <c r="O34" i="2"/>
  <c r="O33" i="2" s="1"/>
  <c r="M34" i="2"/>
  <c r="N34" i="2" s="1"/>
  <c r="AE33" i="2"/>
  <c r="AD33" i="2"/>
  <c r="AC33" i="2"/>
  <c r="Z33" i="2"/>
  <c r="W33" i="2"/>
  <c r="V33" i="2"/>
  <c r="S33" i="2"/>
  <c r="N33" i="2"/>
  <c r="M33" i="2"/>
  <c r="L33" i="2"/>
  <c r="AG32" i="2"/>
  <c r="AF32" i="2"/>
  <c r="AE32" i="2"/>
  <c r="AD32" i="2"/>
  <c r="AC32" i="2"/>
  <c r="AB32" i="2"/>
  <c r="AA32" i="2"/>
  <c r="Z32" i="2"/>
  <c r="Y32" i="2"/>
  <c r="X32" i="2"/>
  <c r="W32" i="2"/>
  <c r="V32" i="2"/>
  <c r="R32" i="2"/>
  <c r="O32" i="2"/>
  <c r="M32" i="2"/>
  <c r="L32" i="2"/>
  <c r="N32" i="2" s="1"/>
  <c r="AG31" i="2"/>
  <c r="AF31" i="2"/>
  <c r="AE31" i="2"/>
  <c r="AD31" i="2"/>
  <c r="AC31" i="2"/>
  <c r="AB31" i="2"/>
  <c r="AB28" i="2" s="1"/>
  <c r="AB27" i="2" s="1"/>
  <c r="AA31" i="2"/>
  <c r="O31" i="2" s="1"/>
  <c r="Z31" i="2"/>
  <c r="Y31" i="2"/>
  <c r="X31" i="2"/>
  <c r="W31" i="2"/>
  <c r="V31" i="2"/>
  <c r="S31" i="2"/>
  <c r="M31" i="2"/>
  <c r="L31" i="2"/>
  <c r="AG30" i="2"/>
  <c r="AF30" i="2"/>
  <c r="AE30" i="2"/>
  <c r="AD30" i="2"/>
  <c r="AC30" i="2"/>
  <c r="AC28" i="2" s="1"/>
  <c r="AB30" i="2"/>
  <c r="AA30" i="2"/>
  <c r="Z30" i="2"/>
  <c r="Z28" i="2" s="1"/>
  <c r="Z27" i="2" s="1"/>
  <c r="Y30" i="2"/>
  <c r="X30" i="2"/>
  <c r="W30" i="2"/>
  <c r="V30" i="2"/>
  <c r="R30" i="2"/>
  <c r="T30" i="2" s="1"/>
  <c r="O30" i="2"/>
  <c r="M30" i="2"/>
  <c r="L30" i="2"/>
  <c r="N30" i="2" s="1"/>
  <c r="AG29" i="2"/>
  <c r="AG28" i="2" s="1"/>
  <c r="AF29" i="2"/>
  <c r="AF28" i="2" s="1"/>
  <c r="AF27" i="2" s="1"/>
  <c r="AE29" i="2"/>
  <c r="AD29" i="2"/>
  <c r="AC29" i="2"/>
  <c r="AB29" i="2"/>
  <c r="AA29" i="2"/>
  <c r="Z29" i="2"/>
  <c r="Y29" i="2"/>
  <c r="Y28" i="2" s="1"/>
  <c r="X29" i="2"/>
  <c r="W29" i="2"/>
  <c r="V29" i="2"/>
  <c r="AH29" i="2" s="1"/>
  <c r="P29" i="2"/>
  <c r="O29" i="2"/>
  <c r="O28" i="2" s="1"/>
  <c r="O27" i="2" s="1"/>
  <c r="M29" i="2"/>
  <c r="L29" i="2"/>
  <c r="N29" i="2" s="1"/>
  <c r="AE28" i="2"/>
  <c r="AE27" i="2" s="1"/>
  <c r="AD28" i="2"/>
  <c r="AD27" i="2" s="1"/>
  <c r="W28" i="2"/>
  <c r="W27" i="2" s="1"/>
  <c r="V28" i="2"/>
  <c r="V27" i="2" s="1"/>
  <c r="AC27" i="2"/>
  <c r="AG26" i="2"/>
  <c r="AF26" i="2"/>
  <c r="AE26" i="2"/>
  <c r="AD26" i="2"/>
  <c r="AC26" i="2"/>
  <c r="AB26" i="2"/>
  <c r="AA26" i="2"/>
  <c r="Z26" i="2"/>
  <c r="Y26" i="2"/>
  <c r="X26" i="2"/>
  <c r="W26" i="2"/>
  <c r="V26" i="2"/>
  <c r="S26" i="2" s="1"/>
  <c r="T26" i="2" s="1"/>
  <c r="R26" i="2"/>
  <c r="O26" i="2"/>
  <c r="M26" i="2"/>
  <c r="L26" i="2"/>
  <c r="N26" i="2" s="1"/>
  <c r="AG25" i="2"/>
  <c r="AF25" i="2"/>
  <c r="AE25" i="2"/>
  <c r="AD25" i="2"/>
  <c r="AC25" i="2"/>
  <c r="AB25" i="2"/>
  <c r="AA25" i="2"/>
  <c r="Z25" i="2"/>
  <c r="Y25" i="2"/>
  <c r="X25" i="2"/>
  <c r="W25" i="2"/>
  <c r="V25" i="2"/>
  <c r="S25" i="2"/>
  <c r="O25" i="2"/>
  <c r="M25" i="2"/>
  <c r="L25" i="2"/>
  <c r="N25" i="2" s="1"/>
  <c r="AG24" i="2"/>
  <c r="AF24" i="2"/>
  <c r="AF23" i="2" s="1"/>
  <c r="AE24" i="2"/>
  <c r="AD24" i="2"/>
  <c r="AD23" i="2" s="1"/>
  <c r="AD22" i="2" s="1"/>
  <c r="AC24" i="2"/>
  <c r="AC23" i="2" s="1"/>
  <c r="AC22" i="2" s="1"/>
  <c r="AB24" i="2"/>
  <c r="AA24" i="2"/>
  <c r="Z24" i="2"/>
  <c r="R24" i="2" s="1"/>
  <c r="Y24" i="2"/>
  <c r="X24" i="2"/>
  <c r="X23" i="2" s="1"/>
  <c r="W24" i="2"/>
  <c r="V24" i="2"/>
  <c r="V23" i="2" s="1"/>
  <c r="V22" i="2" s="1"/>
  <c r="S24" i="2"/>
  <c r="S23" i="2" s="1"/>
  <c r="S22" i="2" s="1"/>
  <c r="M24" i="2"/>
  <c r="L24" i="2"/>
  <c r="AG23" i="2"/>
  <c r="AE23" i="2"/>
  <c r="AE22" i="2" s="1"/>
  <c r="AB23" i="2"/>
  <c r="AB22" i="2" s="1"/>
  <c r="Z23" i="2"/>
  <c r="Z22" i="2" s="1"/>
  <c r="Y23" i="2"/>
  <c r="Y22" i="2" s="1"/>
  <c r="W23" i="2"/>
  <c r="W22" i="2" s="1"/>
  <c r="AG22" i="2"/>
  <c r="AF22" i="2"/>
  <c r="X22" i="2"/>
  <c r="AG21" i="2"/>
  <c r="AF21" i="2"/>
  <c r="AE21" i="2"/>
  <c r="AE19" i="2" s="1"/>
  <c r="AD21" i="2"/>
  <c r="AC21" i="2"/>
  <c r="AB21" i="2"/>
  <c r="AA21" i="2"/>
  <c r="Z21" i="2"/>
  <c r="Z19" i="2" s="1"/>
  <c r="Y21" i="2"/>
  <c r="X21" i="2"/>
  <c r="W21" i="2"/>
  <c r="V21" i="2"/>
  <c r="O21" i="2"/>
  <c r="N21" i="2"/>
  <c r="M21" i="2"/>
  <c r="L21" i="2"/>
  <c r="AG20" i="2"/>
  <c r="AF20" i="2"/>
  <c r="AF19" i="2" s="1"/>
  <c r="AE20" i="2"/>
  <c r="AD20" i="2"/>
  <c r="AD19" i="2" s="1"/>
  <c r="AC20" i="2"/>
  <c r="AB20" i="2"/>
  <c r="AA20" i="2"/>
  <c r="Z20" i="2"/>
  <c r="Y20" i="2"/>
  <c r="X20" i="2"/>
  <c r="X19" i="2" s="1"/>
  <c r="W20" i="2"/>
  <c r="V20" i="2"/>
  <c r="AH20" i="2" s="1"/>
  <c r="O20" i="2"/>
  <c r="M20" i="2"/>
  <c r="M19" i="2" s="1"/>
  <c r="L20" i="2"/>
  <c r="AG19" i="2"/>
  <c r="AB19" i="2"/>
  <c r="AA19" i="2"/>
  <c r="Y19" i="2"/>
  <c r="S19" i="2"/>
  <c r="L19" i="2"/>
  <c r="L10" i="2" s="1"/>
  <c r="L9" i="2" s="1"/>
  <c r="AG18" i="2"/>
  <c r="AF18" i="2"/>
  <c r="AE18" i="2"/>
  <c r="AD18" i="2"/>
  <c r="AD16" i="2" s="1"/>
  <c r="AC18" i="2"/>
  <c r="AB18" i="2"/>
  <c r="AA18" i="2"/>
  <c r="Z18" i="2"/>
  <c r="AH18" i="2" s="1"/>
  <c r="P18" i="2" s="1"/>
  <c r="Y18" i="2"/>
  <c r="X18" i="2"/>
  <c r="W18" i="2"/>
  <c r="V18" i="2"/>
  <c r="V16" i="2" s="1"/>
  <c r="S18" i="2"/>
  <c r="S16" i="2" s="1"/>
  <c r="M18" i="2"/>
  <c r="N18" i="2" s="1"/>
  <c r="L18" i="2"/>
  <c r="AG17" i="2"/>
  <c r="AG16" i="2" s="1"/>
  <c r="AF17" i="2"/>
  <c r="AE17" i="2"/>
  <c r="AE16" i="2" s="1"/>
  <c r="AD17" i="2"/>
  <c r="AC17" i="2"/>
  <c r="AB17" i="2"/>
  <c r="AB16" i="2" s="1"/>
  <c r="AA17" i="2"/>
  <c r="Z17" i="2"/>
  <c r="Z16" i="2" s="1"/>
  <c r="Y17" i="2"/>
  <c r="Y16" i="2" s="1"/>
  <c r="X17" i="2"/>
  <c r="W17" i="2"/>
  <c r="O17" i="2" s="1"/>
  <c r="V17" i="2"/>
  <c r="R17" i="2" s="1"/>
  <c r="T17" i="2" s="1"/>
  <c r="N17" i="2"/>
  <c r="M17" i="2"/>
  <c r="L17" i="2"/>
  <c r="L16" i="2" s="1"/>
  <c r="AF16" i="2"/>
  <c r="AC16" i="2"/>
  <c r="X16" i="2"/>
  <c r="M16" i="2"/>
  <c r="AG15" i="2"/>
  <c r="AF15" i="2"/>
  <c r="AE15" i="2"/>
  <c r="AD15" i="2"/>
  <c r="AC15" i="2"/>
  <c r="AB15" i="2"/>
  <c r="AA15" i="2"/>
  <c r="Z15" i="2"/>
  <c r="Y15" i="2"/>
  <c r="X15" i="2"/>
  <c r="W15" i="2"/>
  <c r="O15" i="2" s="1"/>
  <c r="V15" i="2"/>
  <c r="M15" i="2"/>
  <c r="N15" i="2" s="1"/>
  <c r="L15" i="2"/>
  <c r="AG14" i="2"/>
  <c r="AF14" i="2"/>
  <c r="AE14" i="2"/>
  <c r="AE11" i="2" s="1"/>
  <c r="AD14" i="2"/>
  <c r="AC14" i="2"/>
  <c r="AB14" i="2"/>
  <c r="AA14" i="2"/>
  <c r="Z14" i="2"/>
  <c r="R14" i="2" s="1"/>
  <c r="T14" i="2" s="1"/>
  <c r="Y14" i="2"/>
  <c r="X14" i="2"/>
  <c r="W14" i="2"/>
  <c r="S14" i="2" s="1"/>
  <c r="S11" i="2" s="1"/>
  <c r="S10" i="2" s="1"/>
  <c r="S9" i="2" s="1"/>
  <c r="V14" i="2"/>
  <c r="O14" i="2"/>
  <c r="O11" i="2" s="1"/>
  <c r="M14" i="2"/>
  <c r="L14" i="2"/>
  <c r="N14" i="2" s="1"/>
  <c r="AG13" i="2"/>
  <c r="AF13" i="2"/>
  <c r="AE13" i="2"/>
  <c r="AD13" i="2"/>
  <c r="AD11" i="2" s="1"/>
  <c r="AC13" i="2"/>
  <c r="AB13" i="2"/>
  <c r="AA13" i="2"/>
  <c r="AA11" i="2" s="1"/>
  <c r="Z13" i="2"/>
  <c r="Y13" i="2"/>
  <c r="X13" i="2"/>
  <c r="W13" i="2"/>
  <c r="O13" i="2" s="1"/>
  <c r="V13" i="2"/>
  <c r="M13" i="2"/>
  <c r="N13" i="2" s="1"/>
  <c r="L13" i="2"/>
  <c r="AG12" i="2"/>
  <c r="AF12" i="2"/>
  <c r="AE12" i="2"/>
  <c r="AD12" i="2"/>
  <c r="AC12" i="2"/>
  <c r="AB12" i="2"/>
  <c r="AA12" i="2"/>
  <c r="Z12" i="2"/>
  <c r="Z11" i="2" s="1"/>
  <c r="Z10" i="2" s="1"/>
  <c r="Z9" i="2" s="1"/>
  <c r="Z8" i="2" s="1"/>
  <c r="Z7" i="2" s="1"/>
  <c r="Y12" i="2"/>
  <c r="X12" i="2"/>
  <c r="W12" i="2"/>
  <c r="O12" i="2" s="1"/>
  <c r="V12" i="2"/>
  <c r="R12" i="2" s="1"/>
  <c r="N12" i="2"/>
  <c r="M12" i="2"/>
  <c r="L12" i="2"/>
  <c r="L11" i="2" s="1"/>
  <c r="AF11" i="2"/>
  <c r="AC11" i="2"/>
  <c r="X11" i="2"/>
  <c r="X10" i="2" s="1"/>
  <c r="X9" i="2" s="1"/>
  <c r="X8" i="2" s="1"/>
  <c r="M11" i="2"/>
  <c r="M10" i="2" s="1"/>
  <c r="M9" i="2" s="1"/>
  <c r="K3" i="2"/>
  <c r="M8" i="2" l="1"/>
  <c r="P49" i="2"/>
  <c r="AH48" i="2"/>
  <c r="O16" i="2"/>
  <c r="O10" i="2" s="1"/>
  <c r="O9" i="2" s="1"/>
  <c r="O8" i="2" s="1"/>
  <c r="O7" i="2" s="1"/>
  <c r="R11" i="2"/>
  <c r="U14" i="2"/>
  <c r="AD10" i="2"/>
  <c r="AD9" i="2" s="1"/>
  <c r="AD8" i="2" s="1"/>
  <c r="AD7" i="2" s="1"/>
  <c r="AD51" i="2" s="1"/>
  <c r="S8" i="2"/>
  <c r="AE10" i="2"/>
  <c r="AE9" i="2" s="1"/>
  <c r="AE8" i="2" s="1"/>
  <c r="AE7" i="2" s="1"/>
  <c r="AE51" i="2" s="1"/>
  <c r="T16" i="2"/>
  <c r="T24" i="2"/>
  <c r="R23" i="2"/>
  <c r="R22" i="2" s="1"/>
  <c r="AH12" i="2"/>
  <c r="AH13" i="2"/>
  <c r="P13" i="2" s="1"/>
  <c r="Q13" i="2" s="1"/>
  <c r="Q18" i="2"/>
  <c r="R20" i="2"/>
  <c r="N24" i="2"/>
  <c r="M23" i="2"/>
  <c r="M22" i="2" s="1"/>
  <c r="AH24" i="2"/>
  <c r="U30" i="2"/>
  <c r="W11" i="2"/>
  <c r="Y11" i="2"/>
  <c r="Y10" i="2" s="1"/>
  <c r="Y9" i="2" s="1"/>
  <c r="Y8" i="2" s="1"/>
  <c r="AG11" i="2"/>
  <c r="AG10" i="2" s="1"/>
  <c r="AG9" i="2" s="1"/>
  <c r="AG8" i="2" s="1"/>
  <c r="AC19" i="2"/>
  <c r="AC10" i="2" s="1"/>
  <c r="AC9" i="2" s="1"/>
  <c r="AC8" i="2" s="1"/>
  <c r="AC7" i="2" s="1"/>
  <c r="AC51" i="2" s="1"/>
  <c r="O24" i="2"/>
  <c r="O23" i="2" s="1"/>
  <c r="O22" i="2" s="1"/>
  <c r="AA23" i="2"/>
  <c r="AA22" i="2" s="1"/>
  <c r="U25" i="2"/>
  <c r="R25" i="2"/>
  <c r="T25" i="2" s="1"/>
  <c r="AH26" i="2"/>
  <c r="P26" i="2" s="1"/>
  <c r="Q26" i="2" s="1"/>
  <c r="M28" i="2"/>
  <c r="M27" i="2" s="1"/>
  <c r="AA28" i="2"/>
  <c r="AA27" i="2" s="1"/>
  <c r="AH30" i="2"/>
  <c r="P30" i="2" s="1"/>
  <c r="Q30" i="2" s="1"/>
  <c r="R31" i="2"/>
  <c r="T31" i="2" s="1"/>
  <c r="AH32" i="2"/>
  <c r="P32" i="2" s="1"/>
  <c r="P34" i="2"/>
  <c r="P33" i="2" s="1"/>
  <c r="L37" i="2"/>
  <c r="L36" i="2" s="1"/>
  <c r="L35" i="2" s="1"/>
  <c r="O43" i="2"/>
  <c r="O42" i="2" s="1"/>
  <c r="AA42" i="2"/>
  <c r="AA36" i="2" s="1"/>
  <c r="AA35" i="2" s="1"/>
  <c r="AG44" i="2"/>
  <c r="O18" i="2"/>
  <c r="AA16" i="2"/>
  <c r="R38" i="2"/>
  <c r="AH38" i="2"/>
  <c r="V37" i="2"/>
  <c r="V36" i="2" s="1"/>
  <c r="V35" i="2" s="1"/>
  <c r="N48" i="2"/>
  <c r="Q49" i="2"/>
  <c r="P28" i="2"/>
  <c r="R49" i="2"/>
  <c r="R18" i="2"/>
  <c r="T18" i="2" s="1"/>
  <c r="U18" i="2" s="1"/>
  <c r="Q32" i="2"/>
  <c r="U41" i="2"/>
  <c r="N50" i="2"/>
  <c r="L48" i="2"/>
  <c r="L44" i="2" s="1"/>
  <c r="AB11" i="2"/>
  <c r="AB10" i="2" s="1"/>
  <c r="AB9" i="2" s="1"/>
  <c r="AB8" i="2" s="1"/>
  <c r="AB7" i="2" s="1"/>
  <c r="AB51" i="2" s="1"/>
  <c r="R15" i="2"/>
  <c r="T15" i="2" s="1"/>
  <c r="U15" i="2" s="1"/>
  <c r="AH15" i="2"/>
  <c r="P15" i="2" s="1"/>
  <c r="Q15" i="2" s="1"/>
  <c r="L23" i="2"/>
  <c r="L22" i="2" s="1"/>
  <c r="L8" i="2" s="1"/>
  <c r="L7" i="2" s="1"/>
  <c r="L51" i="2" s="1"/>
  <c r="R34" i="2"/>
  <c r="X33" i="2"/>
  <c r="T12" i="2"/>
  <c r="AA10" i="2"/>
  <c r="AA9" i="2" s="1"/>
  <c r="AA8" i="2" s="1"/>
  <c r="W16" i="2"/>
  <c r="N20" i="2"/>
  <c r="R21" i="2"/>
  <c r="T21" i="2" s="1"/>
  <c r="U21" i="2" s="1"/>
  <c r="W19" i="2"/>
  <c r="AB36" i="2"/>
  <c r="AB35" i="2" s="1"/>
  <c r="T39" i="2"/>
  <c r="U39" i="2" s="1"/>
  <c r="AH40" i="2"/>
  <c r="P40" i="2" s="1"/>
  <c r="AH41" i="2"/>
  <c r="P41" i="2" s="1"/>
  <c r="Q41" i="2" s="1"/>
  <c r="P20" i="2"/>
  <c r="P19" i="2" s="1"/>
  <c r="AH19" i="2"/>
  <c r="AF10" i="2"/>
  <c r="AF9" i="2" s="1"/>
  <c r="AF8" i="2" s="1"/>
  <c r="AF7" i="2" s="1"/>
  <c r="AF51" i="2" s="1"/>
  <c r="R13" i="2"/>
  <c r="T13" i="2" s="1"/>
  <c r="U13" i="2" s="1"/>
  <c r="N37" i="2"/>
  <c r="N36" i="2" s="1"/>
  <c r="N35" i="2" s="1"/>
  <c r="U40" i="2"/>
  <c r="Q40" i="2"/>
  <c r="AH47" i="2"/>
  <c r="Z48" i="2"/>
  <c r="Z44" i="2" s="1"/>
  <c r="Z51" i="2" s="1"/>
  <c r="AH14" i="2"/>
  <c r="P14" i="2" s="1"/>
  <c r="Q14" i="2" s="1"/>
  <c r="U17" i="2"/>
  <c r="N16" i="2"/>
  <c r="AH17" i="2"/>
  <c r="AH25" i="2"/>
  <c r="P25" i="2" s="1"/>
  <c r="Q25" i="2" s="1"/>
  <c r="R29" i="2"/>
  <c r="X28" i="2"/>
  <c r="AH31" i="2"/>
  <c r="P31" i="2" s="1"/>
  <c r="V19" i="2"/>
  <c r="O19" i="2"/>
  <c r="U26" i="2"/>
  <c r="Y27" i="2"/>
  <c r="AG27" i="2"/>
  <c r="R43" i="2"/>
  <c r="U12" i="2"/>
  <c r="N11" i="2"/>
  <c r="L28" i="2"/>
  <c r="L27" i="2" s="1"/>
  <c r="N31" i="2"/>
  <c r="S39" i="2"/>
  <c r="S37" i="2" s="1"/>
  <c r="S36" i="2" s="1"/>
  <c r="S35" i="2" s="1"/>
  <c r="AH39" i="2"/>
  <c r="P39" i="2" s="1"/>
  <c r="O49" i="2"/>
  <c r="O48" i="2" s="1"/>
  <c r="O44" i="2" s="1"/>
  <c r="AA48" i="2"/>
  <c r="AA44" i="2" s="1"/>
  <c r="AH21" i="2"/>
  <c r="P21" i="2" s="1"/>
  <c r="Q21" i="2" s="1"/>
  <c r="Q29" i="2"/>
  <c r="O37" i="2"/>
  <c r="Q39" i="2"/>
  <c r="Y37" i="2"/>
  <c r="Y36" i="2" s="1"/>
  <c r="Y35" i="2" s="1"/>
  <c r="R41" i="2"/>
  <c r="T41" i="2" s="1"/>
  <c r="N46" i="2"/>
  <c r="N45" i="2" s="1"/>
  <c r="R47" i="2"/>
  <c r="X46" i="2"/>
  <c r="X45" i="2" s="1"/>
  <c r="X44" i="2" s="1"/>
  <c r="V11" i="2"/>
  <c r="S32" i="2"/>
  <c r="T32" i="2" s="1"/>
  <c r="U32" i="2" s="1"/>
  <c r="AH50" i="2"/>
  <c r="P50" i="2" s="1"/>
  <c r="N42" i="2"/>
  <c r="Q31" i="2" l="1"/>
  <c r="Q28" i="2" s="1"/>
  <c r="Q27" i="2" s="1"/>
  <c r="U31" i="2"/>
  <c r="N28" i="2"/>
  <c r="N27" i="2" s="1"/>
  <c r="Q20" i="2"/>
  <c r="Q19" i="2" s="1"/>
  <c r="N19" i="2"/>
  <c r="U20" i="2"/>
  <c r="U19" i="2" s="1"/>
  <c r="T47" i="2"/>
  <c r="R46" i="2"/>
  <c r="R45" i="2" s="1"/>
  <c r="AH16" i="2"/>
  <c r="P17" i="2"/>
  <c r="Y7" i="2"/>
  <c r="Y51" i="2" s="1"/>
  <c r="U11" i="2"/>
  <c r="U10" i="2" s="1"/>
  <c r="U9" i="2" s="1"/>
  <c r="U16" i="2"/>
  <c r="T11" i="2"/>
  <c r="T49" i="2"/>
  <c r="R48" i="2"/>
  <c r="P38" i="2"/>
  <c r="AH37" i="2"/>
  <c r="AH36" i="2" s="1"/>
  <c r="AH35" i="2" s="1"/>
  <c r="W10" i="2"/>
  <c r="W9" i="2" s="1"/>
  <c r="W8" i="2" s="1"/>
  <c r="W7" i="2" s="1"/>
  <c r="W51" i="2" s="1"/>
  <c r="R16" i="2"/>
  <c r="R10" i="2" s="1"/>
  <c r="R9" i="2" s="1"/>
  <c r="R8" i="2" s="1"/>
  <c r="R7" i="2" s="1"/>
  <c r="P48" i="2"/>
  <c r="N44" i="2"/>
  <c r="T38" i="2"/>
  <c r="R37" i="2"/>
  <c r="AH11" i="2"/>
  <c r="P12" i="2"/>
  <c r="Q34" i="2"/>
  <c r="Q33" i="2" s="1"/>
  <c r="R33" i="2"/>
  <c r="T34" i="2"/>
  <c r="Q50" i="2"/>
  <c r="Q48" i="2" s="1"/>
  <c r="U50" i="2"/>
  <c r="P24" i="2"/>
  <c r="P23" i="2" s="1"/>
  <c r="P22" i="2" s="1"/>
  <c r="AH23" i="2"/>
  <c r="AH22" i="2" s="1"/>
  <c r="T20" i="2"/>
  <c r="T19" i="2" s="1"/>
  <c r="R19" i="2"/>
  <c r="AG7" i="2"/>
  <c r="AG51" i="2" s="1"/>
  <c r="M7" i="2"/>
  <c r="M51" i="2" s="1"/>
  <c r="N10" i="2"/>
  <c r="N9" i="2" s="1"/>
  <c r="N8" i="2" s="1"/>
  <c r="N7" i="2" s="1"/>
  <c r="N51" i="2" s="1"/>
  <c r="AA7" i="2"/>
  <c r="AA51" i="2" s="1"/>
  <c r="R42" i="2"/>
  <c r="T43" i="2"/>
  <c r="X27" i="2"/>
  <c r="X7" i="2" s="1"/>
  <c r="X51" i="2" s="1"/>
  <c r="S28" i="2"/>
  <c r="S27" i="2" s="1"/>
  <c r="S7" i="2" s="1"/>
  <c r="S51" i="2" s="1"/>
  <c r="P27" i="2"/>
  <c r="V10" i="2"/>
  <c r="V9" i="2" s="1"/>
  <c r="V8" i="2" s="1"/>
  <c r="V7" i="2" s="1"/>
  <c r="V51" i="2" s="1"/>
  <c r="O36" i="2"/>
  <c r="O35" i="2" s="1"/>
  <c r="O51" i="2" s="1"/>
  <c r="T29" i="2"/>
  <c r="R28" i="2"/>
  <c r="R27" i="2" s="1"/>
  <c r="AH46" i="2"/>
  <c r="AH45" i="2" s="1"/>
  <c r="AH44" i="2" s="1"/>
  <c r="P47" i="2"/>
  <c r="AH28" i="2"/>
  <c r="AH27" i="2" s="1"/>
  <c r="N23" i="2"/>
  <c r="N22" i="2" s="1"/>
  <c r="Q24" i="2"/>
  <c r="Q23" i="2" s="1"/>
  <c r="Q22" i="2" s="1"/>
  <c r="U24" i="2"/>
  <c r="U23" i="2" s="1"/>
  <c r="U22" i="2" s="1"/>
  <c r="T23" i="2"/>
  <c r="T22" i="2" s="1"/>
  <c r="T48" i="2" l="1"/>
  <c r="U49" i="2"/>
  <c r="U48" i="2" s="1"/>
  <c r="R44" i="2"/>
  <c r="R51" i="2" s="1"/>
  <c r="T33" i="2"/>
  <c r="U34" i="2"/>
  <c r="U33" i="2" s="1"/>
  <c r="T10" i="2"/>
  <c r="T9" i="2" s="1"/>
  <c r="T8" i="2" s="1"/>
  <c r="T7" i="2" s="1"/>
  <c r="T46" i="2"/>
  <c r="T45" i="2" s="1"/>
  <c r="U47" i="2"/>
  <c r="U46" i="2" s="1"/>
  <c r="U45" i="2" s="1"/>
  <c r="P11" i="2"/>
  <c r="Q12" i="2"/>
  <c r="Q11" i="2" s="1"/>
  <c r="Q10" i="2" s="1"/>
  <c r="Q9" i="2" s="1"/>
  <c r="Q8" i="2" s="1"/>
  <c r="Q7" i="2" s="1"/>
  <c r="Q51" i="2" s="1"/>
  <c r="T37" i="2"/>
  <c r="T36" i="2" s="1"/>
  <c r="T35" i="2" s="1"/>
  <c r="U38" i="2"/>
  <c r="U37" i="2" s="1"/>
  <c r="T28" i="2"/>
  <c r="T27" i="2" s="1"/>
  <c r="U29" i="2"/>
  <c r="U28" i="2" s="1"/>
  <c r="U27" i="2" s="1"/>
  <c r="U8" i="2"/>
  <c r="P46" i="2"/>
  <c r="P45" i="2" s="1"/>
  <c r="P44" i="2" s="1"/>
  <c r="Q47" i="2"/>
  <c r="Q46" i="2" s="1"/>
  <c r="Q45" i="2" s="1"/>
  <c r="Q44" i="2" s="1"/>
  <c r="T42" i="2"/>
  <c r="U43" i="2"/>
  <c r="U42" i="2" s="1"/>
  <c r="AH10" i="2"/>
  <c r="AH9" i="2" s="1"/>
  <c r="AH8" i="2" s="1"/>
  <c r="AH7" i="2" s="1"/>
  <c r="AH51" i="2" s="1"/>
  <c r="R36" i="2"/>
  <c r="R35" i="2" s="1"/>
  <c r="P37" i="2"/>
  <c r="P36" i="2" s="1"/>
  <c r="P35" i="2" s="1"/>
  <c r="Q38" i="2"/>
  <c r="Q37" i="2" s="1"/>
  <c r="Q36" i="2" s="1"/>
  <c r="Q35" i="2" s="1"/>
  <c r="Q17" i="2"/>
  <c r="Q16" i="2" s="1"/>
  <c r="P16" i="2"/>
  <c r="P10" i="2" l="1"/>
  <c r="P9" i="2" s="1"/>
  <c r="P8" i="2" s="1"/>
  <c r="P7" i="2" s="1"/>
  <c r="P51" i="2" s="1"/>
  <c r="U44" i="2"/>
  <c r="U7" i="2"/>
  <c r="U51" i="2" s="1"/>
  <c r="T44" i="2"/>
  <c r="T51" i="2"/>
  <c r="U36" i="2"/>
  <c r="U35" i="2" s="1"/>
  <c r="M278" i="1" l="1"/>
  <c r="L278" i="1"/>
  <c r="H278" i="1"/>
  <c r="G278" i="1"/>
  <c r="E278" i="1"/>
  <c r="M277" i="1"/>
  <c r="M276" i="1" s="1"/>
  <c r="M275" i="1" s="1"/>
  <c r="L277" i="1"/>
  <c r="H277" i="1"/>
  <c r="H276" i="1" s="1"/>
  <c r="H275" i="1" s="1"/>
  <c r="G277" i="1"/>
  <c r="G276" i="1" s="1"/>
  <c r="G275" i="1" s="1"/>
  <c r="E277" i="1"/>
  <c r="E276" i="1" s="1"/>
  <c r="E275" i="1" s="1"/>
  <c r="M274" i="1"/>
  <c r="L274" i="1"/>
  <c r="N274" i="1" s="1"/>
  <c r="H274" i="1"/>
  <c r="G274" i="1"/>
  <c r="E274" i="1"/>
  <c r="M273" i="1"/>
  <c r="L273" i="1"/>
  <c r="H273" i="1"/>
  <c r="G273" i="1"/>
  <c r="E273" i="1"/>
  <c r="M272" i="1"/>
  <c r="L272" i="1"/>
  <c r="N272" i="1" s="1"/>
  <c r="H272" i="1"/>
  <c r="G272" i="1"/>
  <c r="E272" i="1"/>
  <c r="M271" i="1"/>
  <c r="L271" i="1"/>
  <c r="N271" i="1" s="1"/>
  <c r="H271" i="1"/>
  <c r="G271" i="1"/>
  <c r="E271" i="1"/>
  <c r="M270" i="1"/>
  <c r="L270" i="1"/>
  <c r="H270" i="1"/>
  <c r="G270" i="1"/>
  <c r="E270" i="1"/>
  <c r="M269" i="1"/>
  <c r="L269" i="1"/>
  <c r="N269" i="1" s="1"/>
  <c r="H269" i="1"/>
  <c r="G269" i="1"/>
  <c r="E269" i="1"/>
  <c r="M268" i="1"/>
  <c r="L268" i="1"/>
  <c r="N268" i="1" s="1"/>
  <c r="H268" i="1"/>
  <c r="G268" i="1"/>
  <c r="E268" i="1"/>
  <c r="M267" i="1"/>
  <c r="M266" i="1" s="1"/>
  <c r="M265" i="1" s="1"/>
  <c r="L267" i="1"/>
  <c r="L266" i="1" s="1"/>
  <c r="L265" i="1" s="1"/>
  <c r="H267" i="1"/>
  <c r="G267" i="1"/>
  <c r="E267" i="1"/>
  <c r="E266" i="1" s="1"/>
  <c r="E265" i="1" s="1"/>
  <c r="G266" i="1"/>
  <c r="G265" i="1" s="1"/>
  <c r="M264" i="1"/>
  <c r="L264" i="1"/>
  <c r="H264" i="1"/>
  <c r="G264" i="1"/>
  <c r="E264" i="1"/>
  <c r="M263" i="1"/>
  <c r="L263" i="1"/>
  <c r="H263" i="1"/>
  <c r="G263" i="1"/>
  <c r="E263" i="1"/>
  <c r="M262" i="1"/>
  <c r="L262" i="1"/>
  <c r="N262" i="1" s="1"/>
  <c r="H262" i="1"/>
  <c r="G262" i="1"/>
  <c r="E262" i="1"/>
  <c r="N261" i="1"/>
  <c r="M261" i="1"/>
  <c r="L261" i="1"/>
  <c r="H261" i="1"/>
  <c r="G261" i="1"/>
  <c r="E261" i="1"/>
  <c r="M260" i="1"/>
  <c r="L260" i="1"/>
  <c r="H260" i="1"/>
  <c r="G260" i="1"/>
  <c r="E260" i="1"/>
  <c r="M259" i="1"/>
  <c r="L259" i="1"/>
  <c r="N259" i="1" s="1"/>
  <c r="H259" i="1"/>
  <c r="G259" i="1"/>
  <c r="E259" i="1"/>
  <c r="M258" i="1"/>
  <c r="L258" i="1"/>
  <c r="H258" i="1"/>
  <c r="G258" i="1"/>
  <c r="E258" i="1"/>
  <c r="M257" i="1"/>
  <c r="L257" i="1"/>
  <c r="N257" i="1" s="1"/>
  <c r="H257" i="1"/>
  <c r="G257" i="1"/>
  <c r="E257" i="1"/>
  <c r="M256" i="1"/>
  <c r="L256" i="1"/>
  <c r="N256" i="1" s="1"/>
  <c r="H256" i="1"/>
  <c r="G256" i="1"/>
  <c r="E256" i="1"/>
  <c r="M255" i="1"/>
  <c r="L255" i="1"/>
  <c r="N255" i="1" s="1"/>
  <c r="H255" i="1"/>
  <c r="G255" i="1"/>
  <c r="E255" i="1"/>
  <c r="M254" i="1"/>
  <c r="L254" i="1"/>
  <c r="H254" i="1"/>
  <c r="G254" i="1"/>
  <c r="E254" i="1"/>
  <c r="M253" i="1"/>
  <c r="L253" i="1"/>
  <c r="N253" i="1" s="1"/>
  <c r="H253" i="1"/>
  <c r="G253" i="1"/>
  <c r="E253" i="1"/>
  <c r="M252" i="1"/>
  <c r="L252" i="1"/>
  <c r="N252" i="1" s="1"/>
  <c r="H252" i="1"/>
  <c r="G252" i="1"/>
  <c r="E252" i="1"/>
  <c r="M251" i="1"/>
  <c r="L251" i="1"/>
  <c r="H251" i="1"/>
  <c r="G251" i="1"/>
  <c r="E251" i="1"/>
  <c r="M250" i="1"/>
  <c r="L250" i="1"/>
  <c r="N250" i="1" s="1"/>
  <c r="H250" i="1"/>
  <c r="G250" i="1"/>
  <c r="G247" i="1" s="1"/>
  <c r="E250" i="1"/>
  <c r="M249" i="1"/>
  <c r="L249" i="1"/>
  <c r="N249" i="1" s="1"/>
  <c r="H249" i="1"/>
  <c r="G249" i="1"/>
  <c r="E249" i="1"/>
  <c r="M248" i="1"/>
  <c r="M247" i="1" s="1"/>
  <c r="L248" i="1"/>
  <c r="H248" i="1"/>
  <c r="H247" i="1" s="1"/>
  <c r="H240" i="1" s="1"/>
  <c r="G248" i="1"/>
  <c r="E248" i="1"/>
  <c r="M246" i="1"/>
  <c r="L246" i="1"/>
  <c r="H246" i="1"/>
  <c r="G246" i="1"/>
  <c r="E246" i="1"/>
  <c r="M245" i="1"/>
  <c r="L245" i="1"/>
  <c r="N245" i="1" s="1"/>
  <c r="H245" i="1"/>
  <c r="G245" i="1"/>
  <c r="E245" i="1"/>
  <c r="M244" i="1"/>
  <c r="L244" i="1"/>
  <c r="N244" i="1" s="1"/>
  <c r="H244" i="1"/>
  <c r="G244" i="1"/>
  <c r="E244" i="1"/>
  <c r="M243" i="1"/>
  <c r="M241" i="1" s="1"/>
  <c r="L243" i="1"/>
  <c r="H243" i="1"/>
  <c r="G243" i="1"/>
  <c r="E243" i="1"/>
  <c r="M242" i="1"/>
  <c r="L242" i="1"/>
  <c r="H242" i="1"/>
  <c r="H241" i="1" s="1"/>
  <c r="G242" i="1"/>
  <c r="G241" i="1" s="1"/>
  <c r="E242" i="1"/>
  <c r="E241" i="1"/>
  <c r="M239" i="1"/>
  <c r="L239" i="1"/>
  <c r="N239" i="1" s="1"/>
  <c r="H239" i="1"/>
  <c r="G239" i="1"/>
  <c r="E239" i="1"/>
  <c r="M238" i="1"/>
  <c r="L238" i="1"/>
  <c r="H238" i="1"/>
  <c r="G238" i="1"/>
  <c r="E238" i="1"/>
  <c r="M237" i="1"/>
  <c r="L237" i="1"/>
  <c r="N237" i="1" s="1"/>
  <c r="H237" i="1"/>
  <c r="G237" i="1"/>
  <c r="E237" i="1"/>
  <c r="N236" i="1"/>
  <c r="M236" i="1"/>
  <c r="L236" i="1"/>
  <c r="H236" i="1"/>
  <c r="G236" i="1"/>
  <c r="G234" i="1" s="1"/>
  <c r="E236" i="1"/>
  <c r="M235" i="1"/>
  <c r="M234" i="1" s="1"/>
  <c r="L235" i="1"/>
  <c r="H235" i="1"/>
  <c r="H234" i="1" s="1"/>
  <c r="G235" i="1"/>
  <c r="E235" i="1"/>
  <c r="E234" i="1" s="1"/>
  <c r="M233" i="1"/>
  <c r="L233" i="1"/>
  <c r="L232" i="1" s="1"/>
  <c r="H233" i="1"/>
  <c r="G233" i="1"/>
  <c r="E233" i="1"/>
  <c r="M232" i="1"/>
  <c r="H232" i="1"/>
  <c r="G232" i="1"/>
  <c r="E232" i="1"/>
  <c r="M231" i="1"/>
  <c r="M230" i="1" s="1"/>
  <c r="L231" i="1"/>
  <c r="L230" i="1" s="1"/>
  <c r="H231" i="1"/>
  <c r="H230" i="1" s="1"/>
  <c r="G231" i="1"/>
  <c r="E231" i="1"/>
  <c r="E230" i="1" s="1"/>
  <c r="G230" i="1"/>
  <c r="M227" i="1"/>
  <c r="L227" i="1"/>
  <c r="N227" i="1" s="1"/>
  <c r="H227" i="1"/>
  <c r="G227" i="1"/>
  <c r="E227" i="1"/>
  <c r="M226" i="1"/>
  <c r="M225" i="1" s="1"/>
  <c r="L226" i="1"/>
  <c r="H226" i="1"/>
  <c r="H225" i="1" s="1"/>
  <c r="G226" i="1"/>
  <c r="G225" i="1" s="1"/>
  <c r="E226" i="1"/>
  <c r="E225" i="1" s="1"/>
  <c r="M224" i="1"/>
  <c r="L224" i="1"/>
  <c r="H224" i="1"/>
  <c r="G224" i="1"/>
  <c r="E224" i="1"/>
  <c r="M223" i="1"/>
  <c r="L223" i="1"/>
  <c r="H223" i="1"/>
  <c r="G223" i="1"/>
  <c r="E223" i="1"/>
  <c r="M222" i="1"/>
  <c r="L222" i="1"/>
  <c r="N222" i="1" s="1"/>
  <c r="H222" i="1"/>
  <c r="G222" i="1"/>
  <c r="E222" i="1"/>
  <c r="M221" i="1"/>
  <c r="L221" i="1"/>
  <c r="H221" i="1"/>
  <c r="G221" i="1"/>
  <c r="E221" i="1"/>
  <c r="M220" i="1"/>
  <c r="L220" i="1"/>
  <c r="H220" i="1"/>
  <c r="G220" i="1"/>
  <c r="E220" i="1"/>
  <c r="M219" i="1"/>
  <c r="L219" i="1"/>
  <c r="N219" i="1" s="1"/>
  <c r="H219" i="1"/>
  <c r="G219" i="1"/>
  <c r="E219" i="1"/>
  <c r="M218" i="1"/>
  <c r="L218" i="1"/>
  <c r="N218" i="1" s="1"/>
  <c r="H218" i="1"/>
  <c r="G218" i="1"/>
  <c r="E218" i="1"/>
  <c r="M217" i="1"/>
  <c r="L217" i="1"/>
  <c r="H217" i="1"/>
  <c r="G217" i="1"/>
  <c r="E217" i="1"/>
  <c r="M216" i="1"/>
  <c r="M215" i="1" s="1"/>
  <c r="M214" i="1" s="1"/>
  <c r="L216" i="1"/>
  <c r="N216" i="1" s="1"/>
  <c r="H216" i="1"/>
  <c r="H215" i="1" s="1"/>
  <c r="H214" i="1" s="1"/>
  <c r="G216" i="1"/>
  <c r="G215" i="1" s="1"/>
  <c r="G214" i="1" s="1"/>
  <c r="E216" i="1"/>
  <c r="M213" i="1"/>
  <c r="M212" i="1" s="1"/>
  <c r="L213" i="1"/>
  <c r="N213" i="1" s="1"/>
  <c r="N212" i="1" s="1"/>
  <c r="H213" i="1"/>
  <c r="G213" i="1"/>
  <c r="G212" i="1" s="1"/>
  <c r="E213" i="1"/>
  <c r="E212" i="1" s="1"/>
  <c r="H212" i="1"/>
  <c r="M211" i="1"/>
  <c r="L211" i="1"/>
  <c r="H211" i="1"/>
  <c r="G211" i="1"/>
  <c r="E211" i="1"/>
  <c r="M210" i="1"/>
  <c r="L210" i="1"/>
  <c r="H210" i="1"/>
  <c r="G210" i="1"/>
  <c r="E210" i="1"/>
  <c r="M209" i="1"/>
  <c r="L209" i="1"/>
  <c r="H209" i="1"/>
  <c r="G209" i="1"/>
  <c r="E209" i="1"/>
  <c r="M208" i="1"/>
  <c r="L208" i="1"/>
  <c r="N208" i="1" s="1"/>
  <c r="H208" i="1"/>
  <c r="G208" i="1"/>
  <c r="E208" i="1"/>
  <c r="M207" i="1"/>
  <c r="L207" i="1"/>
  <c r="H207" i="1"/>
  <c r="G207" i="1"/>
  <c r="E207" i="1"/>
  <c r="M206" i="1"/>
  <c r="L206" i="1"/>
  <c r="N206" i="1" s="1"/>
  <c r="H206" i="1"/>
  <c r="G206" i="1"/>
  <c r="E206" i="1"/>
  <c r="M205" i="1"/>
  <c r="L205" i="1"/>
  <c r="N205" i="1" s="1"/>
  <c r="H205" i="1"/>
  <c r="G205" i="1"/>
  <c r="E205" i="1"/>
  <c r="M204" i="1"/>
  <c r="L204" i="1"/>
  <c r="N204" i="1" s="1"/>
  <c r="H204" i="1"/>
  <c r="G204" i="1"/>
  <c r="E204" i="1"/>
  <c r="M203" i="1"/>
  <c r="L203" i="1"/>
  <c r="H203" i="1"/>
  <c r="G203" i="1"/>
  <c r="E203" i="1"/>
  <c r="M202" i="1"/>
  <c r="L202" i="1"/>
  <c r="N202" i="1" s="1"/>
  <c r="H202" i="1"/>
  <c r="G202" i="1"/>
  <c r="E202" i="1"/>
  <c r="M201" i="1"/>
  <c r="L201" i="1"/>
  <c r="N201" i="1" s="1"/>
  <c r="H201" i="1"/>
  <c r="G201" i="1"/>
  <c r="E201" i="1"/>
  <c r="M200" i="1"/>
  <c r="L200" i="1"/>
  <c r="N200" i="1" s="1"/>
  <c r="H200" i="1"/>
  <c r="G200" i="1"/>
  <c r="E200" i="1"/>
  <c r="M199" i="1"/>
  <c r="L199" i="1"/>
  <c r="H199" i="1"/>
  <c r="G199" i="1"/>
  <c r="E199" i="1"/>
  <c r="E194" i="1" s="1"/>
  <c r="M198" i="1"/>
  <c r="L198" i="1"/>
  <c r="N198" i="1" s="1"/>
  <c r="H198" i="1"/>
  <c r="G198" i="1"/>
  <c r="E198" i="1"/>
  <c r="M197" i="1"/>
  <c r="L197" i="1"/>
  <c r="N197" i="1" s="1"/>
  <c r="H197" i="1"/>
  <c r="G197" i="1"/>
  <c r="E197" i="1"/>
  <c r="M196" i="1"/>
  <c r="L196" i="1"/>
  <c r="L194" i="1" s="1"/>
  <c r="H196" i="1"/>
  <c r="G196" i="1"/>
  <c r="E196" i="1"/>
  <c r="M195" i="1"/>
  <c r="M194" i="1" s="1"/>
  <c r="L195" i="1"/>
  <c r="H195" i="1"/>
  <c r="H194" i="1" s="1"/>
  <c r="G195" i="1"/>
  <c r="G194" i="1" s="1"/>
  <c r="E195" i="1"/>
  <c r="M193" i="1"/>
  <c r="L193" i="1"/>
  <c r="N193" i="1" s="1"/>
  <c r="H193" i="1"/>
  <c r="G193" i="1"/>
  <c r="E193" i="1"/>
  <c r="M192" i="1"/>
  <c r="L192" i="1"/>
  <c r="N192" i="1" s="1"/>
  <c r="H192" i="1"/>
  <c r="H188" i="1" s="1"/>
  <c r="G192" i="1"/>
  <c r="E192" i="1"/>
  <c r="M191" i="1"/>
  <c r="L191" i="1"/>
  <c r="H191" i="1"/>
  <c r="G191" i="1"/>
  <c r="E191" i="1"/>
  <c r="M190" i="1"/>
  <c r="L190" i="1"/>
  <c r="H190" i="1"/>
  <c r="G190" i="1"/>
  <c r="E190" i="1"/>
  <c r="M189" i="1"/>
  <c r="N189" i="1" s="1"/>
  <c r="L189" i="1"/>
  <c r="H189" i="1"/>
  <c r="G189" i="1"/>
  <c r="G188" i="1" s="1"/>
  <c r="E189" i="1"/>
  <c r="L188" i="1"/>
  <c r="M186" i="1"/>
  <c r="N186" i="1" s="1"/>
  <c r="L186" i="1"/>
  <c r="H186" i="1"/>
  <c r="G186" i="1"/>
  <c r="E186" i="1"/>
  <c r="M185" i="1"/>
  <c r="L185" i="1"/>
  <c r="N185" i="1" s="1"/>
  <c r="H185" i="1"/>
  <c r="G185" i="1"/>
  <c r="E185" i="1"/>
  <c r="M184" i="1"/>
  <c r="L184" i="1"/>
  <c r="N184" i="1" s="1"/>
  <c r="H184" i="1"/>
  <c r="H183" i="1" s="1"/>
  <c r="H182" i="1" s="1"/>
  <c r="G184" i="1"/>
  <c r="E184" i="1"/>
  <c r="L183" i="1"/>
  <c r="L182" i="1" s="1"/>
  <c r="G183" i="1"/>
  <c r="G182" i="1" s="1"/>
  <c r="M181" i="1"/>
  <c r="L181" i="1"/>
  <c r="N181" i="1" s="1"/>
  <c r="H181" i="1"/>
  <c r="G181" i="1"/>
  <c r="E181" i="1"/>
  <c r="M180" i="1"/>
  <c r="N180" i="1" s="1"/>
  <c r="L180" i="1"/>
  <c r="H180" i="1"/>
  <c r="G180" i="1"/>
  <c r="E180" i="1"/>
  <c r="N179" i="1"/>
  <c r="M179" i="1"/>
  <c r="L179" i="1"/>
  <c r="L178" i="1" s="1"/>
  <c r="H179" i="1"/>
  <c r="H178" i="1" s="1"/>
  <c r="G179" i="1"/>
  <c r="G178" i="1" s="1"/>
  <c r="E179" i="1"/>
  <c r="M177" i="1"/>
  <c r="L177" i="1"/>
  <c r="N177" i="1" s="1"/>
  <c r="H177" i="1"/>
  <c r="G177" i="1"/>
  <c r="E177" i="1"/>
  <c r="M176" i="1"/>
  <c r="L176" i="1"/>
  <c r="H176" i="1"/>
  <c r="G176" i="1"/>
  <c r="E176" i="1"/>
  <c r="M175" i="1"/>
  <c r="L175" i="1"/>
  <c r="N175" i="1" s="1"/>
  <c r="H175" i="1"/>
  <c r="G175" i="1"/>
  <c r="E175" i="1"/>
  <c r="M174" i="1"/>
  <c r="L174" i="1"/>
  <c r="H174" i="1"/>
  <c r="G174" i="1"/>
  <c r="E174" i="1"/>
  <c r="N173" i="1"/>
  <c r="M173" i="1"/>
  <c r="L173" i="1"/>
  <c r="H173" i="1"/>
  <c r="G173" i="1"/>
  <c r="E173" i="1"/>
  <c r="M172" i="1"/>
  <c r="L172" i="1"/>
  <c r="H172" i="1"/>
  <c r="G172" i="1"/>
  <c r="E172" i="1"/>
  <c r="M171" i="1"/>
  <c r="L171" i="1"/>
  <c r="N171" i="1" s="1"/>
  <c r="H171" i="1"/>
  <c r="G171" i="1"/>
  <c r="E171" i="1"/>
  <c r="M170" i="1"/>
  <c r="L170" i="1"/>
  <c r="L169" i="1" s="1"/>
  <c r="H170" i="1"/>
  <c r="G170" i="1"/>
  <c r="E170" i="1"/>
  <c r="E169" i="1" s="1"/>
  <c r="M168" i="1"/>
  <c r="M167" i="1" s="1"/>
  <c r="L168" i="1"/>
  <c r="H168" i="1"/>
  <c r="H167" i="1" s="1"/>
  <c r="G168" i="1"/>
  <c r="G167" i="1" s="1"/>
  <c r="E168" i="1"/>
  <c r="E167" i="1" s="1"/>
  <c r="L167" i="1"/>
  <c r="M166" i="1"/>
  <c r="N166" i="1" s="1"/>
  <c r="N165" i="1" s="1"/>
  <c r="L166" i="1"/>
  <c r="H166" i="1"/>
  <c r="H165" i="1" s="1"/>
  <c r="G166" i="1"/>
  <c r="E166" i="1"/>
  <c r="L165" i="1"/>
  <c r="G165" i="1"/>
  <c r="E165" i="1"/>
  <c r="M162" i="1"/>
  <c r="M161" i="1" s="1"/>
  <c r="L162" i="1"/>
  <c r="H162" i="1"/>
  <c r="H161" i="1" s="1"/>
  <c r="G162" i="1"/>
  <c r="E162" i="1"/>
  <c r="E161" i="1" s="1"/>
  <c r="L161" i="1"/>
  <c r="G161" i="1"/>
  <c r="M160" i="1"/>
  <c r="M159" i="1" s="1"/>
  <c r="L160" i="1"/>
  <c r="H160" i="1"/>
  <c r="H159" i="1" s="1"/>
  <c r="G160" i="1"/>
  <c r="G159" i="1" s="1"/>
  <c r="E160" i="1"/>
  <c r="L159" i="1"/>
  <c r="E159" i="1"/>
  <c r="M158" i="1"/>
  <c r="N158" i="1" s="1"/>
  <c r="L158" i="1"/>
  <c r="H158" i="1"/>
  <c r="G158" i="1"/>
  <c r="E158" i="1"/>
  <c r="M157" i="1"/>
  <c r="L157" i="1"/>
  <c r="N157" i="1" s="1"/>
  <c r="H157" i="1"/>
  <c r="G157" i="1"/>
  <c r="E157" i="1"/>
  <c r="M156" i="1"/>
  <c r="N156" i="1" s="1"/>
  <c r="L156" i="1"/>
  <c r="H156" i="1"/>
  <c r="G156" i="1"/>
  <c r="E156" i="1"/>
  <c r="M155" i="1"/>
  <c r="L155" i="1"/>
  <c r="N155" i="1" s="1"/>
  <c r="H155" i="1"/>
  <c r="G155" i="1"/>
  <c r="E155" i="1"/>
  <c r="M154" i="1"/>
  <c r="L154" i="1"/>
  <c r="H154" i="1"/>
  <c r="G154" i="1"/>
  <c r="E154" i="1"/>
  <c r="M153" i="1"/>
  <c r="M150" i="1" s="1"/>
  <c r="L153" i="1"/>
  <c r="H153" i="1"/>
  <c r="G153" i="1"/>
  <c r="E153" i="1"/>
  <c r="M152" i="1"/>
  <c r="L152" i="1"/>
  <c r="H152" i="1"/>
  <c r="G152" i="1"/>
  <c r="E152" i="1"/>
  <c r="M151" i="1"/>
  <c r="L151" i="1"/>
  <c r="H151" i="1"/>
  <c r="G151" i="1"/>
  <c r="E151" i="1"/>
  <c r="M148" i="1"/>
  <c r="N148" i="1" s="1"/>
  <c r="L148" i="1"/>
  <c r="H148" i="1"/>
  <c r="G148" i="1"/>
  <c r="E148" i="1"/>
  <c r="M147" i="1"/>
  <c r="L147" i="1"/>
  <c r="N147" i="1" s="1"/>
  <c r="H147" i="1"/>
  <c r="G147" i="1"/>
  <c r="E147" i="1"/>
  <c r="M146" i="1"/>
  <c r="L146" i="1"/>
  <c r="H146" i="1"/>
  <c r="G146" i="1"/>
  <c r="E146" i="1"/>
  <c r="M145" i="1"/>
  <c r="M142" i="1" s="1"/>
  <c r="L145" i="1"/>
  <c r="H145" i="1"/>
  <c r="G145" i="1"/>
  <c r="E145" i="1"/>
  <c r="M144" i="1"/>
  <c r="L144" i="1"/>
  <c r="H144" i="1"/>
  <c r="G144" i="1"/>
  <c r="E144" i="1"/>
  <c r="M143" i="1"/>
  <c r="L143" i="1"/>
  <c r="H143" i="1"/>
  <c r="G143" i="1"/>
  <c r="E143" i="1"/>
  <c r="N141" i="1"/>
  <c r="M141" i="1"/>
  <c r="L141" i="1"/>
  <c r="H141" i="1"/>
  <c r="G141" i="1"/>
  <c r="E141" i="1"/>
  <c r="M140" i="1"/>
  <c r="L140" i="1"/>
  <c r="L139" i="1" s="1"/>
  <c r="H140" i="1"/>
  <c r="H139" i="1" s="1"/>
  <c r="G140" i="1"/>
  <c r="E140" i="1"/>
  <c r="E139" i="1" s="1"/>
  <c r="G139" i="1"/>
  <c r="M138" i="1"/>
  <c r="L138" i="1"/>
  <c r="N138" i="1" s="1"/>
  <c r="H138" i="1"/>
  <c r="G138" i="1"/>
  <c r="E138" i="1"/>
  <c r="N137" i="1"/>
  <c r="M137" i="1"/>
  <c r="L137" i="1"/>
  <c r="H137" i="1"/>
  <c r="G137" i="1"/>
  <c r="G131" i="1" s="1"/>
  <c r="E137" i="1"/>
  <c r="M136" i="1"/>
  <c r="L136" i="1"/>
  <c r="N136" i="1" s="1"/>
  <c r="H136" i="1"/>
  <c r="G136" i="1"/>
  <c r="E136" i="1"/>
  <c r="M135" i="1"/>
  <c r="L135" i="1"/>
  <c r="H135" i="1"/>
  <c r="G135" i="1"/>
  <c r="E135" i="1"/>
  <c r="M134" i="1"/>
  <c r="N134" i="1" s="1"/>
  <c r="L134" i="1"/>
  <c r="H134" i="1"/>
  <c r="G134" i="1"/>
  <c r="E134" i="1"/>
  <c r="E131" i="1" s="1"/>
  <c r="N133" i="1"/>
  <c r="M133" i="1"/>
  <c r="L133" i="1"/>
  <c r="H133" i="1"/>
  <c r="G133" i="1"/>
  <c r="E133" i="1"/>
  <c r="M132" i="1"/>
  <c r="L132" i="1"/>
  <c r="H132" i="1"/>
  <c r="H131" i="1" s="1"/>
  <c r="G132" i="1"/>
  <c r="E132" i="1"/>
  <c r="M130" i="1"/>
  <c r="L130" i="1"/>
  <c r="H130" i="1"/>
  <c r="G130" i="1"/>
  <c r="E130" i="1"/>
  <c r="M129" i="1"/>
  <c r="L129" i="1"/>
  <c r="N129" i="1" s="1"/>
  <c r="H129" i="1"/>
  <c r="G129" i="1"/>
  <c r="G128" i="1" s="1"/>
  <c r="E129" i="1"/>
  <c r="M128" i="1"/>
  <c r="H128" i="1"/>
  <c r="M126" i="1"/>
  <c r="L126" i="1"/>
  <c r="H126" i="1"/>
  <c r="G126" i="1"/>
  <c r="E126" i="1"/>
  <c r="M125" i="1"/>
  <c r="N125" i="1" s="1"/>
  <c r="L125" i="1"/>
  <c r="H125" i="1"/>
  <c r="G125" i="1"/>
  <c r="E125" i="1"/>
  <c r="M124" i="1"/>
  <c r="N124" i="1" s="1"/>
  <c r="L124" i="1"/>
  <c r="H124" i="1"/>
  <c r="G124" i="1"/>
  <c r="E124" i="1"/>
  <c r="M123" i="1"/>
  <c r="L123" i="1"/>
  <c r="N123" i="1" s="1"/>
  <c r="H123" i="1"/>
  <c r="G123" i="1"/>
  <c r="E123" i="1"/>
  <c r="M122" i="1"/>
  <c r="L122" i="1"/>
  <c r="H122" i="1"/>
  <c r="G122" i="1"/>
  <c r="E122" i="1"/>
  <c r="M121" i="1"/>
  <c r="L121" i="1"/>
  <c r="N121" i="1" s="1"/>
  <c r="H121" i="1"/>
  <c r="G121" i="1"/>
  <c r="E121" i="1"/>
  <c r="M120" i="1"/>
  <c r="L120" i="1"/>
  <c r="H120" i="1"/>
  <c r="G120" i="1"/>
  <c r="E120" i="1"/>
  <c r="M119" i="1"/>
  <c r="L119" i="1"/>
  <c r="H119" i="1"/>
  <c r="G119" i="1"/>
  <c r="E119" i="1"/>
  <c r="M117" i="1"/>
  <c r="L117" i="1"/>
  <c r="N117" i="1" s="1"/>
  <c r="H117" i="1"/>
  <c r="G117" i="1"/>
  <c r="E117" i="1"/>
  <c r="M116" i="1"/>
  <c r="L116" i="1"/>
  <c r="H116" i="1"/>
  <c r="H115" i="1" s="1"/>
  <c r="G116" i="1"/>
  <c r="G115" i="1" s="1"/>
  <c r="E116" i="1"/>
  <c r="E115" i="1" s="1"/>
  <c r="L115" i="1"/>
  <c r="M114" i="1"/>
  <c r="L114" i="1"/>
  <c r="H114" i="1"/>
  <c r="G114" i="1"/>
  <c r="E114" i="1"/>
  <c r="M113" i="1"/>
  <c r="L113" i="1"/>
  <c r="N113" i="1" s="1"/>
  <c r="H113" i="1"/>
  <c r="G113" i="1"/>
  <c r="E113" i="1"/>
  <c r="M112" i="1"/>
  <c r="L112" i="1"/>
  <c r="N112" i="1" s="1"/>
  <c r="H112" i="1"/>
  <c r="G112" i="1"/>
  <c r="E112" i="1"/>
  <c r="M111" i="1"/>
  <c r="L111" i="1"/>
  <c r="H111" i="1"/>
  <c r="G111" i="1"/>
  <c r="E111" i="1"/>
  <c r="M110" i="1"/>
  <c r="N110" i="1" s="1"/>
  <c r="L110" i="1"/>
  <c r="H110" i="1"/>
  <c r="G110" i="1"/>
  <c r="E110" i="1"/>
  <c r="M109" i="1"/>
  <c r="L109" i="1"/>
  <c r="N109" i="1" s="1"/>
  <c r="H109" i="1"/>
  <c r="G109" i="1"/>
  <c r="E109" i="1"/>
  <c r="M108" i="1"/>
  <c r="L108" i="1"/>
  <c r="H108" i="1"/>
  <c r="G108" i="1"/>
  <c r="E108" i="1"/>
  <c r="M106" i="1"/>
  <c r="M105" i="1" s="1"/>
  <c r="L106" i="1"/>
  <c r="H106" i="1"/>
  <c r="H105" i="1" s="1"/>
  <c r="G106" i="1"/>
  <c r="E106" i="1"/>
  <c r="E105" i="1" s="1"/>
  <c r="L105" i="1"/>
  <c r="G105" i="1"/>
  <c r="M104" i="1"/>
  <c r="L104" i="1"/>
  <c r="N104" i="1" s="1"/>
  <c r="H104" i="1"/>
  <c r="G104" i="1"/>
  <c r="E104" i="1"/>
  <c r="M103" i="1"/>
  <c r="M100" i="1" s="1"/>
  <c r="L103" i="1"/>
  <c r="H103" i="1"/>
  <c r="G103" i="1"/>
  <c r="E103" i="1"/>
  <c r="M102" i="1"/>
  <c r="N102" i="1" s="1"/>
  <c r="L102" i="1"/>
  <c r="H102" i="1"/>
  <c r="G102" i="1"/>
  <c r="E102" i="1"/>
  <c r="E100" i="1" s="1"/>
  <c r="M101" i="1"/>
  <c r="L101" i="1"/>
  <c r="N101" i="1" s="1"/>
  <c r="H101" i="1"/>
  <c r="G101" i="1"/>
  <c r="E101" i="1"/>
  <c r="H100" i="1"/>
  <c r="M98" i="1"/>
  <c r="L98" i="1"/>
  <c r="N98" i="1" s="1"/>
  <c r="H98" i="1"/>
  <c r="G98" i="1"/>
  <c r="E98" i="1"/>
  <c r="M97" i="1"/>
  <c r="N97" i="1" s="1"/>
  <c r="N96" i="1" s="1"/>
  <c r="L97" i="1"/>
  <c r="H97" i="1"/>
  <c r="H96" i="1" s="1"/>
  <c r="G97" i="1"/>
  <c r="E97" i="1"/>
  <c r="E96" i="1" s="1"/>
  <c r="G96" i="1"/>
  <c r="M95" i="1"/>
  <c r="L95" i="1"/>
  <c r="H95" i="1"/>
  <c r="G95" i="1"/>
  <c r="E95" i="1"/>
  <c r="M94" i="1"/>
  <c r="L94" i="1"/>
  <c r="H94" i="1"/>
  <c r="H93" i="1" s="1"/>
  <c r="G94" i="1"/>
  <c r="G93" i="1" s="1"/>
  <c r="E94" i="1"/>
  <c r="E93" i="1"/>
  <c r="M92" i="1"/>
  <c r="N92" i="1" s="1"/>
  <c r="L92" i="1"/>
  <c r="H92" i="1"/>
  <c r="G92" i="1"/>
  <c r="E92" i="1"/>
  <c r="M91" i="1"/>
  <c r="L91" i="1"/>
  <c r="N91" i="1" s="1"/>
  <c r="H91" i="1"/>
  <c r="G91" i="1"/>
  <c r="E91" i="1"/>
  <c r="M90" i="1"/>
  <c r="L90" i="1"/>
  <c r="H90" i="1"/>
  <c r="G90" i="1"/>
  <c r="E90" i="1"/>
  <c r="M89" i="1"/>
  <c r="L89" i="1"/>
  <c r="N89" i="1" s="1"/>
  <c r="H89" i="1"/>
  <c r="G89" i="1"/>
  <c r="E89" i="1"/>
  <c r="M88" i="1"/>
  <c r="L88" i="1"/>
  <c r="H88" i="1"/>
  <c r="G88" i="1"/>
  <c r="E88" i="1"/>
  <c r="M87" i="1"/>
  <c r="M84" i="1" s="1"/>
  <c r="L87" i="1"/>
  <c r="H87" i="1"/>
  <c r="G87" i="1"/>
  <c r="E87" i="1"/>
  <c r="M86" i="1"/>
  <c r="N86" i="1" s="1"/>
  <c r="L86" i="1"/>
  <c r="H86" i="1"/>
  <c r="G86" i="1"/>
  <c r="E86" i="1"/>
  <c r="M85" i="1"/>
  <c r="L85" i="1"/>
  <c r="N85" i="1" s="1"/>
  <c r="H85" i="1"/>
  <c r="G85" i="1"/>
  <c r="G84" i="1" s="1"/>
  <c r="E85" i="1"/>
  <c r="N83" i="1"/>
  <c r="M83" i="1"/>
  <c r="L83" i="1"/>
  <c r="H83" i="1"/>
  <c r="G83" i="1"/>
  <c r="E83" i="1"/>
  <c r="M82" i="1"/>
  <c r="L82" i="1"/>
  <c r="H82" i="1"/>
  <c r="G82" i="1"/>
  <c r="E82" i="1"/>
  <c r="E80" i="1" s="1"/>
  <c r="M81" i="1"/>
  <c r="M80" i="1" s="1"/>
  <c r="L81" i="1"/>
  <c r="N81" i="1" s="1"/>
  <c r="H81" i="1"/>
  <c r="H80" i="1" s="1"/>
  <c r="G81" i="1"/>
  <c r="E81" i="1"/>
  <c r="M79" i="1"/>
  <c r="N79" i="1" s="1"/>
  <c r="L79" i="1"/>
  <c r="H79" i="1"/>
  <c r="G79" i="1"/>
  <c r="E79" i="1"/>
  <c r="M78" i="1"/>
  <c r="L78" i="1"/>
  <c r="H78" i="1"/>
  <c r="G78" i="1"/>
  <c r="E78" i="1"/>
  <c r="E77" i="1" s="1"/>
  <c r="M77" i="1"/>
  <c r="N76" i="1"/>
  <c r="M76" i="1"/>
  <c r="L76" i="1"/>
  <c r="H76" i="1"/>
  <c r="G76" i="1"/>
  <c r="E76" i="1"/>
  <c r="M75" i="1"/>
  <c r="L75" i="1"/>
  <c r="L72" i="1" s="1"/>
  <c r="H75" i="1"/>
  <c r="G75" i="1"/>
  <c r="E75" i="1"/>
  <c r="M74" i="1"/>
  <c r="L74" i="1"/>
  <c r="H74" i="1"/>
  <c r="G74" i="1"/>
  <c r="E74" i="1"/>
  <c r="M73" i="1"/>
  <c r="L73" i="1"/>
  <c r="H73" i="1"/>
  <c r="G73" i="1"/>
  <c r="G72" i="1" s="1"/>
  <c r="E73" i="1"/>
  <c r="E72" i="1" s="1"/>
  <c r="M71" i="1"/>
  <c r="L71" i="1"/>
  <c r="H71" i="1"/>
  <c r="G71" i="1"/>
  <c r="E71" i="1"/>
  <c r="M70" i="1"/>
  <c r="L70" i="1"/>
  <c r="N70" i="1" s="1"/>
  <c r="H70" i="1"/>
  <c r="G70" i="1"/>
  <c r="E70" i="1"/>
  <c r="M69" i="1"/>
  <c r="L69" i="1"/>
  <c r="H69" i="1"/>
  <c r="H67" i="1" s="1"/>
  <c r="G69" i="1"/>
  <c r="E69" i="1"/>
  <c r="M68" i="1"/>
  <c r="M67" i="1" s="1"/>
  <c r="L68" i="1"/>
  <c r="N68" i="1" s="1"/>
  <c r="H68" i="1"/>
  <c r="G68" i="1"/>
  <c r="E68" i="1"/>
  <c r="M66" i="1"/>
  <c r="L66" i="1"/>
  <c r="N66" i="1" s="1"/>
  <c r="H66" i="1"/>
  <c r="G66" i="1"/>
  <c r="E66" i="1"/>
  <c r="M65" i="1"/>
  <c r="L65" i="1"/>
  <c r="H65" i="1"/>
  <c r="G65" i="1"/>
  <c r="E65" i="1"/>
  <c r="N64" i="1"/>
  <c r="M64" i="1"/>
  <c r="L64" i="1"/>
  <c r="H64" i="1"/>
  <c r="G64" i="1"/>
  <c r="E64" i="1"/>
  <c r="M63" i="1"/>
  <c r="L63" i="1"/>
  <c r="H63" i="1"/>
  <c r="G63" i="1"/>
  <c r="E63" i="1"/>
  <c r="M62" i="1"/>
  <c r="L62" i="1"/>
  <c r="H62" i="1"/>
  <c r="G62" i="1"/>
  <c r="G61" i="1" s="1"/>
  <c r="E62" i="1"/>
  <c r="E61" i="1" s="1"/>
  <c r="M61" i="1"/>
  <c r="M60" i="1"/>
  <c r="L60" i="1"/>
  <c r="N60" i="1" s="1"/>
  <c r="H60" i="1"/>
  <c r="G60" i="1"/>
  <c r="E60" i="1"/>
  <c r="M59" i="1"/>
  <c r="L59" i="1"/>
  <c r="H59" i="1"/>
  <c r="G59" i="1"/>
  <c r="E59" i="1"/>
  <c r="M58" i="1"/>
  <c r="L58" i="1"/>
  <c r="N58" i="1" s="1"/>
  <c r="H58" i="1"/>
  <c r="G58" i="1"/>
  <c r="E58" i="1"/>
  <c r="M56" i="1"/>
  <c r="L56" i="1"/>
  <c r="N56" i="1" s="1"/>
  <c r="H56" i="1"/>
  <c r="G56" i="1"/>
  <c r="E56" i="1"/>
  <c r="M55" i="1"/>
  <c r="L55" i="1"/>
  <c r="H55" i="1"/>
  <c r="G55" i="1"/>
  <c r="E55" i="1"/>
  <c r="M54" i="1"/>
  <c r="L54" i="1"/>
  <c r="N54" i="1" s="1"/>
  <c r="H54" i="1"/>
  <c r="G54" i="1"/>
  <c r="E54" i="1"/>
  <c r="M53" i="1"/>
  <c r="L53" i="1"/>
  <c r="N53" i="1" s="1"/>
  <c r="H53" i="1"/>
  <c r="G53" i="1"/>
  <c r="E53" i="1"/>
  <c r="M52" i="1"/>
  <c r="L52" i="1"/>
  <c r="N52" i="1" s="1"/>
  <c r="H52" i="1"/>
  <c r="G52" i="1"/>
  <c r="E52" i="1"/>
  <c r="M51" i="1"/>
  <c r="L51" i="1"/>
  <c r="H51" i="1"/>
  <c r="G51" i="1"/>
  <c r="E51" i="1"/>
  <c r="M50" i="1"/>
  <c r="L50" i="1"/>
  <c r="N50" i="1" s="1"/>
  <c r="H50" i="1"/>
  <c r="G50" i="1"/>
  <c r="E50" i="1"/>
  <c r="M48" i="1"/>
  <c r="L48" i="1"/>
  <c r="N48" i="1" s="1"/>
  <c r="H48" i="1"/>
  <c r="G48" i="1"/>
  <c r="E48" i="1"/>
  <c r="M47" i="1"/>
  <c r="L47" i="1"/>
  <c r="H47" i="1"/>
  <c r="G47" i="1"/>
  <c r="E47" i="1"/>
  <c r="M46" i="1"/>
  <c r="L46" i="1"/>
  <c r="N46" i="1" s="1"/>
  <c r="H46" i="1"/>
  <c r="G46" i="1"/>
  <c r="E46" i="1"/>
  <c r="M45" i="1"/>
  <c r="L45" i="1"/>
  <c r="N45" i="1" s="1"/>
  <c r="H45" i="1"/>
  <c r="G45" i="1"/>
  <c r="E45" i="1"/>
  <c r="N44" i="1"/>
  <c r="M44" i="1"/>
  <c r="M43" i="1" s="1"/>
  <c r="L44" i="1"/>
  <c r="H44" i="1"/>
  <c r="G44" i="1"/>
  <c r="G43" i="1" s="1"/>
  <c r="E44" i="1"/>
  <c r="M42" i="1"/>
  <c r="L42" i="1"/>
  <c r="N42" i="1" s="1"/>
  <c r="H42" i="1"/>
  <c r="G42" i="1"/>
  <c r="E42" i="1"/>
  <c r="M41" i="1"/>
  <c r="L41" i="1"/>
  <c r="N41" i="1" s="1"/>
  <c r="H41" i="1"/>
  <c r="G41" i="1"/>
  <c r="E41" i="1"/>
  <c r="M40" i="1"/>
  <c r="N40" i="1" s="1"/>
  <c r="L40" i="1"/>
  <c r="H40" i="1"/>
  <c r="G40" i="1"/>
  <c r="E40" i="1"/>
  <c r="M39" i="1"/>
  <c r="L39" i="1"/>
  <c r="H39" i="1"/>
  <c r="G39" i="1"/>
  <c r="E39" i="1"/>
  <c r="M38" i="1"/>
  <c r="L38" i="1"/>
  <c r="H38" i="1"/>
  <c r="G38" i="1"/>
  <c r="E38" i="1"/>
  <c r="M35" i="1"/>
  <c r="L35" i="1"/>
  <c r="L34" i="1" s="1"/>
  <c r="H35" i="1"/>
  <c r="H34" i="1" s="1"/>
  <c r="G35" i="1"/>
  <c r="G34" i="1" s="1"/>
  <c r="E35" i="1"/>
  <c r="E34" i="1" s="1"/>
  <c r="M33" i="1"/>
  <c r="L33" i="1"/>
  <c r="N33" i="1" s="1"/>
  <c r="H33" i="1"/>
  <c r="G33" i="1"/>
  <c r="E33" i="1"/>
  <c r="M32" i="1"/>
  <c r="L32" i="1"/>
  <c r="N32" i="1" s="1"/>
  <c r="H32" i="1"/>
  <c r="G32" i="1"/>
  <c r="E32" i="1"/>
  <c r="M31" i="1"/>
  <c r="M29" i="1" s="1"/>
  <c r="L31" i="1"/>
  <c r="H31" i="1"/>
  <c r="G31" i="1"/>
  <c r="E31" i="1"/>
  <c r="M30" i="1"/>
  <c r="L30" i="1"/>
  <c r="H30" i="1"/>
  <c r="G30" i="1"/>
  <c r="G29" i="1" s="1"/>
  <c r="E30" i="1"/>
  <c r="M28" i="1"/>
  <c r="L28" i="1"/>
  <c r="N28" i="1" s="1"/>
  <c r="H28" i="1"/>
  <c r="G28" i="1"/>
  <c r="E28" i="1"/>
  <c r="M27" i="1"/>
  <c r="L27" i="1"/>
  <c r="H27" i="1"/>
  <c r="G27" i="1"/>
  <c r="E27" i="1"/>
  <c r="M26" i="1"/>
  <c r="L26" i="1"/>
  <c r="N26" i="1" s="1"/>
  <c r="H26" i="1"/>
  <c r="G26" i="1"/>
  <c r="E26" i="1"/>
  <c r="M25" i="1"/>
  <c r="L25" i="1"/>
  <c r="N25" i="1" s="1"/>
  <c r="H25" i="1"/>
  <c r="H23" i="1" s="1"/>
  <c r="G25" i="1"/>
  <c r="E25" i="1"/>
  <c r="M24" i="1"/>
  <c r="L24" i="1"/>
  <c r="L23" i="1" s="1"/>
  <c r="H24" i="1"/>
  <c r="G24" i="1"/>
  <c r="E24" i="1"/>
  <c r="M22" i="1"/>
  <c r="L22" i="1"/>
  <c r="H22" i="1"/>
  <c r="G22" i="1"/>
  <c r="E22" i="1"/>
  <c r="M21" i="1"/>
  <c r="L21" i="1"/>
  <c r="N21" i="1" s="1"/>
  <c r="H21" i="1"/>
  <c r="G21" i="1"/>
  <c r="E21" i="1"/>
  <c r="M20" i="1"/>
  <c r="N20" i="1" s="1"/>
  <c r="L20" i="1"/>
  <c r="H20" i="1"/>
  <c r="G20" i="1"/>
  <c r="E20" i="1"/>
  <c r="M19" i="1"/>
  <c r="N19" i="1" s="1"/>
  <c r="L19" i="1"/>
  <c r="H19" i="1"/>
  <c r="H17" i="1" s="1"/>
  <c r="G19" i="1"/>
  <c r="E19" i="1"/>
  <c r="M18" i="1"/>
  <c r="L18" i="1"/>
  <c r="L17" i="1" s="1"/>
  <c r="H18" i="1"/>
  <c r="G18" i="1"/>
  <c r="E18" i="1"/>
  <c r="E17" i="1" s="1"/>
  <c r="M16" i="1"/>
  <c r="N16" i="1" s="1"/>
  <c r="L16" i="1"/>
  <c r="H16" i="1"/>
  <c r="G16" i="1"/>
  <c r="E16" i="1"/>
  <c r="M15" i="1"/>
  <c r="N15" i="1" s="1"/>
  <c r="L15" i="1"/>
  <c r="H15" i="1"/>
  <c r="G15" i="1"/>
  <c r="E15" i="1"/>
  <c r="M14" i="1"/>
  <c r="L14" i="1"/>
  <c r="N14" i="1" s="1"/>
  <c r="H14" i="1"/>
  <c r="G14" i="1"/>
  <c r="E14" i="1"/>
  <c r="M13" i="1"/>
  <c r="L13" i="1"/>
  <c r="H13" i="1"/>
  <c r="G13" i="1"/>
  <c r="E13" i="1"/>
  <c r="M11" i="1"/>
  <c r="L11" i="1"/>
  <c r="H11" i="1"/>
  <c r="G11" i="1"/>
  <c r="E11" i="1"/>
  <c r="E8" i="1" s="1"/>
  <c r="M10" i="1"/>
  <c r="L10" i="1"/>
  <c r="N10" i="1" s="1"/>
  <c r="H10" i="1"/>
  <c r="G10" i="1"/>
  <c r="E10" i="1"/>
  <c r="M9" i="1"/>
  <c r="L9" i="1"/>
  <c r="N9" i="1" s="1"/>
  <c r="H9" i="1"/>
  <c r="H8" i="1" s="1"/>
  <c r="G9" i="1"/>
  <c r="E9" i="1"/>
  <c r="H6" i="1"/>
  <c r="C3" i="1"/>
  <c r="M240" i="1" l="1"/>
  <c r="M8" i="1"/>
  <c r="H49" i="1"/>
  <c r="N73" i="1"/>
  <c r="L84" i="1"/>
  <c r="N87" i="1"/>
  <c r="N84" i="1" s="1"/>
  <c r="N90" i="1"/>
  <c r="E84" i="1"/>
  <c r="N106" i="1"/>
  <c r="N105" i="1" s="1"/>
  <c r="G107" i="1"/>
  <c r="N122" i="1"/>
  <c r="N145" i="1"/>
  <c r="N153" i="1"/>
  <c r="N172" i="1"/>
  <c r="E188" i="1"/>
  <c r="N190" i="1"/>
  <c r="N195" i="1"/>
  <c r="N203" i="1"/>
  <c r="N211" i="1"/>
  <c r="N217" i="1"/>
  <c r="N220" i="1"/>
  <c r="N243" i="1"/>
  <c r="N246" i="1"/>
  <c r="N248" i="1"/>
  <c r="N247" i="1" s="1"/>
  <c r="N251" i="1"/>
  <c r="N254" i="1"/>
  <c r="G240" i="1"/>
  <c r="G228" i="1" s="1"/>
  <c r="N183" i="1"/>
  <c r="N182" i="1" s="1"/>
  <c r="L225" i="1"/>
  <c r="L234" i="1"/>
  <c r="N277" i="1"/>
  <c r="M12" i="1"/>
  <c r="L131" i="1"/>
  <c r="N22" i="1"/>
  <c r="N24" i="1"/>
  <c r="H43" i="1"/>
  <c r="N63" i="1"/>
  <c r="N75" i="1"/>
  <c r="N72" i="1" s="1"/>
  <c r="G118" i="1"/>
  <c r="N130" i="1"/>
  <c r="N132" i="1"/>
  <c r="N140" i="1"/>
  <c r="N139" i="1" s="1"/>
  <c r="N144" i="1"/>
  <c r="N152" i="1"/>
  <c r="N160" i="1"/>
  <c r="N159" i="1" s="1"/>
  <c r="H169" i="1"/>
  <c r="N174" i="1"/>
  <c r="M183" i="1"/>
  <c r="M182" i="1" s="1"/>
  <c r="N210" i="1"/>
  <c r="L241" i="1"/>
  <c r="L240" i="1" s="1"/>
  <c r="N264" i="1"/>
  <c r="H266" i="1"/>
  <c r="H265" i="1" s="1"/>
  <c r="N59" i="1"/>
  <c r="N71" i="1"/>
  <c r="G12" i="1"/>
  <c r="G17" i="1"/>
  <c r="E49" i="1"/>
  <c r="H61" i="1"/>
  <c r="H57" i="1" s="1"/>
  <c r="G77" i="1"/>
  <c r="H84" i="1"/>
  <c r="M96" i="1"/>
  <c r="N114" i="1"/>
  <c r="G142" i="1"/>
  <c r="G150" i="1"/>
  <c r="G149" i="1" s="1"/>
  <c r="N162" i="1"/>
  <c r="N161" i="1" s="1"/>
  <c r="N170" i="1"/>
  <c r="N176" i="1"/>
  <c r="N169" i="1" s="1"/>
  <c r="N164" i="1" s="1"/>
  <c r="N199" i="1"/>
  <c r="N207" i="1"/>
  <c r="N221" i="1"/>
  <c r="N224" i="1"/>
  <c r="L247" i="1"/>
  <c r="N258" i="1"/>
  <c r="N267" i="1"/>
  <c r="N266" i="1" s="1"/>
  <c r="N265" i="1" s="1"/>
  <c r="N270" i="1"/>
  <c r="N273" i="1"/>
  <c r="G229" i="1"/>
  <c r="N55" i="1"/>
  <c r="N11" i="1"/>
  <c r="N47" i="1"/>
  <c r="G49" i="1"/>
  <c r="N51" i="1"/>
  <c r="N49" i="1" s="1"/>
  <c r="N65" i="1"/>
  <c r="N74" i="1"/>
  <c r="H77" i="1"/>
  <c r="N88" i="1"/>
  <c r="N120" i="1"/>
  <c r="H142" i="1"/>
  <c r="H127" i="1" s="1"/>
  <c r="N146" i="1"/>
  <c r="H150" i="1"/>
  <c r="H149" i="1" s="1"/>
  <c r="N154" i="1"/>
  <c r="N168" i="1"/>
  <c r="N167" i="1" s="1"/>
  <c r="N191" i="1"/>
  <c r="N196" i="1"/>
  <c r="L215" i="1"/>
  <c r="L214" i="1" s="1"/>
  <c r="E247" i="1"/>
  <c r="N8" i="1"/>
  <c r="L150" i="1"/>
  <c r="L149" i="1" s="1"/>
  <c r="N209" i="1"/>
  <c r="N223" i="1"/>
  <c r="N235" i="1"/>
  <c r="N238" i="1"/>
  <c r="N260" i="1"/>
  <c r="N263" i="1"/>
  <c r="N278" i="1"/>
  <c r="N276" i="1" s="1"/>
  <c r="N275" i="1" s="1"/>
  <c r="L80" i="1"/>
  <c r="L142" i="1"/>
  <c r="M17" i="1"/>
  <c r="M37" i="1"/>
  <c r="G67" i="1"/>
  <c r="N69" i="1"/>
  <c r="H72" i="1"/>
  <c r="N82" i="1"/>
  <c r="N80" i="1" s="1"/>
  <c r="N126" i="1"/>
  <c r="G169" i="1"/>
  <c r="G164" i="1" s="1"/>
  <c r="E215" i="1"/>
  <c r="E214" i="1" s="1"/>
  <c r="N215" i="1"/>
  <c r="N214" i="1" s="1"/>
  <c r="N128" i="1"/>
  <c r="G127" i="1"/>
  <c r="E164" i="1"/>
  <c r="H187" i="1"/>
  <c r="G57" i="1"/>
  <c r="L229" i="1"/>
  <c r="E240" i="1"/>
  <c r="E187" i="1"/>
  <c r="N194" i="1"/>
  <c r="M229" i="1"/>
  <c r="L164" i="1"/>
  <c r="N178" i="1"/>
  <c r="G187" i="1"/>
  <c r="E23" i="1"/>
  <c r="M23" i="1"/>
  <c r="N27" i="1"/>
  <c r="H12" i="1"/>
  <c r="E29" i="1"/>
  <c r="L67" i="1"/>
  <c r="E12" i="1"/>
  <c r="G37" i="1"/>
  <c r="N67" i="1"/>
  <c r="M72" i="1"/>
  <c r="L12" i="1"/>
  <c r="N43" i="1"/>
  <c r="G8" i="1"/>
  <c r="H37" i="1"/>
  <c r="L61" i="1"/>
  <c r="N62" i="1"/>
  <c r="N61" i="1" s="1"/>
  <c r="M57" i="1"/>
  <c r="H29" i="1"/>
  <c r="M34" i="1"/>
  <c r="M7" i="1" s="1"/>
  <c r="N35" i="1"/>
  <c r="N34" i="1" s="1"/>
  <c r="L37" i="1"/>
  <c r="N38" i="1"/>
  <c r="M49" i="1"/>
  <c r="G80" i="1"/>
  <c r="L29" i="1"/>
  <c r="N30" i="1"/>
  <c r="G23" i="1"/>
  <c r="L77" i="1"/>
  <c r="N78" i="1"/>
  <c r="N77" i="1" s="1"/>
  <c r="E37" i="1"/>
  <c r="L8" i="1"/>
  <c r="N18" i="1"/>
  <c r="N13" i="1"/>
  <c r="N12" i="1" s="1"/>
  <c r="L43" i="1"/>
  <c r="N116" i="1"/>
  <c r="N115" i="1" s="1"/>
  <c r="M115" i="1"/>
  <c r="H118" i="1"/>
  <c r="H164" i="1"/>
  <c r="E43" i="1"/>
  <c r="L49" i="1"/>
  <c r="E67" i="1"/>
  <c r="E57" i="1" s="1"/>
  <c r="L100" i="1"/>
  <c r="L99" i="1" s="1"/>
  <c r="N103" i="1"/>
  <c r="N100" i="1" s="1"/>
  <c r="H107" i="1"/>
  <c r="L118" i="1"/>
  <c r="N119" i="1"/>
  <c r="L96" i="1"/>
  <c r="M118" i="1"/>
  <c r="M149" i="1"/>
  <c r="N95" i="1"/>
  <c r="L93" i="1"/>
  <c r="L107" i="1"/>
  <c r="N111" i="1"/>
  <c r="N94" i="1"/>
  <c r="M93" i="1"/>
  <c r="G100" i="1"/>
  <c r="E107" i="1"/>
  <c r="E118" i="1"/>
  <c r="N31" i="1"/>
  <c r="N39" i="1"/>
  <c r="N108" i="1"/>
  <c r="M107" i="1"/>
  <c r="M99" i="1"/>
  <c r="N135" i="1"/>
  <c r="N131" i="1" s="1"/>
  <c r="N143" i="1"/>
  <c r="N151" i="1"/>
  <c r="N150" i="1" s="1"/>
  <c r="N149" i="1" s="1"/>
  <c r="M178" i="1"/>
  <c r="E183" i="1"/>
  <c r="E182" i="1" s="1"/>
  <c r="L128" i="1"/>
  <c r="M165" i="1"/>
  <c r="E178" i="1"/>
  <c r="E229" i="1"/>
  <c r="E128" i="1"/>
  <c r="E127" i="1" s="1"/>
  <c r="M131" i="1"/>
  <c r="M139" i="1"/>
  <c r="N188" i="1"/>
  <c r="E142" i="1"/>
  <c r="E150" i="1"/>
  <c r="E149" i="1" s="1"/>
  <c r="M169" i="1"/>
  <c r="H229" i="1"/>
  <c r="H228" i="1" s="1"/>
  <c r="N234" i="1"/>
  <c r="L212" i="1"/>
  <c r="L187" i="1" s="1"/>
  <c r="L276" i="1"/>
  <c r="L275" i="1" s="1"/>
  <c r="M188" i="1"/>
  <c r="M187" i="1" s="1"/>
  <c r="N233" i="1"/>
  <c r="N232" i="1" s="1"/>
  <c r="N231" i="1"/>
  <c r="N230" i="1" s="1"/>
  <c r="N226" i="1"/>
  <c r="N225" i="1" s="1"/>
  <c r="N242" i="1"/>
  <c r="N241" i="1" s="1"/>
  <c r="N142" i="1" l="1"/>
  <c r="N229" i="1"/>
  <c r="G99" i="1"/>
  <c r="N17" i="1"/>
  <c r="L228" i="1"/>
  <c r="L127" i="1"/>
  <c r="G163" i="1"/>
  <c r="E99" i="1"/>
  <c r="N127" i="1"/>
  <c r="N118" i="1"/>
  <c r="H36" i="1"/>
  <c r="N23" i="1"/>
  <c r="N187" i="1"/>
  <c r="N163" i="1" s="1"/>
  <c r="L163" i="1"/>
  <c r="H99" i="1"/>
  <c r="E7" i="1"/>
  <c r="M228" i="1"/>
  <c r="H163" i="1"/>
  <c r="L7" i="1"/>
  <c r="E36" i="1"/>
  <c r="M36" i="1"/>
  <c r="E228" i="1"/>
  <c r="M127" i="1"/>
  <c r="N240" i="1"/>
  <c r="N228" i="1" s="1"/>
  <c r="E163" i="1"/>
  <c r="L57" i="1"/>
  <c r="L36" i="1" s="1"/>
  <c r="N107" i="1"/>
  <c r="N37" i="1"/>
  <c r="G36" i="1"/>
  <c r="N29" i="1"/>
  <c r="N7" i="1" s="1"/>
  <c r="H7" i="1"/>
  <c r="M164" i="1"/>
  <c r="M163" i="1" s="1"/>
  <c r="M279" i="1" s="1"/>
  <c r="N93" i="1"/>
  <c r="G7" i="1"/>
  <c r="N57" i="1"/>
  <c r="N99" i="1"/>
  <c r="L279" i="1" l="1"/>
  <c r="E279" i="1"/>
  <c r="H279" i="1"/>
  <c r="N36" i="1"/>
  <c r="N279" i="1" s="1"/>
  <c r="G279" i="1"/>
  <c r="D64" i="1" l="1"/>
  <c r="F64" i="1" s="1"/>
  <c r="I64" i="1" l="1"/>
  <c r="J64" i="1" s="1"/>
  <c r="O64" i="1"/>
  <c r="D176" i="1" l="1"/>
  <c r="F176" i="1" s="1"/>
  <c r="D177" i="1"/>
  <c r="F177" i="1" s="1"/>
  <c r="I177" i="1" l="1"/>
  <c r="J177" i="1" s="1"/>
  <c r="O177" i="1"/>
  <c r="I176" i="1"/>
  <c r="J176" i="1" s="1"/>
  <c r="O176" i="1"/>
  <c r="D62" i="1" l="1"/>
  <c r="D63" i="1"/>
  <c r="F63" i="1" s="1"/>
  <c r="D65" i="1"/>
  <c r="F65" i="1" s="1"/>
  <c r="O65" i="1" l="1"/>
  <c r="I65" i="1"/>
  <c r="J65" i="1" s="1"/>
  <c r="F62" i="1"/>
  <c r="D61" i="1"/>
  <c r="I63" i="1"/>
  <c r="J63" i="1" s="1"/>
  <c r="O63" i="1"/>
  <c r="F61" i="1" l="1"/>
  <c r="I62" i="1"/>
  <c r="O62" i="1"/>
  <c r="O61" i="1" s="1"/>
  <c r="J62" i="1" l="1"/>
  <c r="I61" i="1"/>
  <c r="J61" i="1" s="1"/>
  <c r="D181" i="1" l="1"/>
  <c r="F181" i="1" s="1"/>
  <c r="D180" i="1" l="1"/>
  <c r="F180" i="1" s="1"/>
  <c r="J181" i="1"/>
  <c r="I181" i="1"/>
  <c r="O181" i="1"/>
  <c r="I180" i="1" l="1"/>
  <c r="J180" i="1" s="1"/>
  <c r="O180" i="1"/>
  <c r="D190" i="1" l="1"/>
  <c r="F190" i="1" s="1"/>
  <c r="D95" i="1"/>
  <c r="F95" i="1" s="1"/>
  <c r="D172" i="1"/>
  <c r="D89" i="1"/>
  <c r="F89" i="1" s="1"/>
  <c r="D55" i="1"/>
  <c r="F55" i="1" s="1"/>
  <c r="D157" i="1"/>
  <c r="F157" i="1" s="1"/>
  <c r="D130" i="1"/>
  <c r="F130" i="1" s="1"/>
  <c r="D237" i="1"/>
  <c r="F237" i="1" s="1"/>
  <c r="D210" i="1"/>
  <c r="F210" i="1" s="1"/>
  <c r="D202" i="1"/>
  <c r="F202" i="1" s="1"/>
  <c r="D133" i="1"/>
  <c r="F133" i="1" s="1"/>
  <c r="D42" i="1"/>
  <c r="F42" i="1" s="1"/>
  <c r="D220" i="1"/>
  <c r="F220" i="1" s="1"/>
  <c r="D211" i="1"/>
  <c r="F211" i="1" s="1"/>
  <c r="D203" i="1"/>
  <c r="F203" i="1" s="1"/>
  <c r="D135" i="1"/>
  <c r="F135" i="1" s="1"/>
  <c r="D60" i="1"/>
  <c r="F60" i="1" s="1"/>
  <c r="D48" i="1"/>
  <c r="F48" i="1" s="1"/>
  <c r="D154" i="1"/>
  <c r="F154" i="1" s="1"/>
  <c r="D136" i="1"/>
  <c r="F136" i="1" s="1"/>
  <c r="D66" i="1"/>
  <c r="F66" i="1" s="1"/>
  <c r="D156" i="1"/>
  <c r="F156" i="1" s="1"/>
  <c r="D269" i="1"/>
  <c r="F269" i="1" s="1"/>
  <c r="D236" i="1"/>
  <c r="F236" i="1" s="1"/>
  <c r="D264" i="1"/>
  <c r="F264" i="1" s="1"/>
  <c r="D256" i="1"/>
  <c r="F256" i="1" s="1"/>
  <c r="D248" i="1"/>
  <c r="D238" i="1"/>
  <c r="F238" i="1" s="1"/>
  <c r="D272" i="1"/>
  <c r="F272" i="1" s="1"/>
  <c r="D239" i="1"/>
  <c r="F239" i="1" s="1"/>
  <c r="D35" i="1"/>
  <c r="D273" i="1"/>
  <c r="F273" i="1" s="1"/>
  <c r="D233" i="1"/>
  <c r="D112" i="1"/>
  <c r="F112" i="1" s="1"/>
  <c r="D235" i="1"/>
  <c r="D204" i="1"/>
  <c r="F204" i="1" s="1"/>
  <c r="D196" i="1"/>
  <c r="F196" i="1" s="1"/>
  <c r="D257" i="1"/>
  <c r="F257" i="1" s="1"/>
  <c r="D249" i="1"/>
  <c r="F249" i="1" s="1"/>
  <c r="D243" i="1"/>
  <c r="F243" i="1" s="1"/>
  <c r="D191" i="1"/>
  <c r="F191" i="1" s="1"/>
  <c r="D173" i="1"/>
  <c r="F173" i="1" s="1"/>
  <c r="D155" i="1"/>
  <c r="F155" i="1" s="1"/>
  <c r="D144" i="1"/>
  <c r="F144" i="1" s="1"/>
  <c r="D134" i="1"/>
  <c r="F134" i="1" s="1"/>
  <c r="D120" i="1"/>
  <c r="F120" i="1" s="1"/>
  <c r="D117" i="1"/>
  <c r="F117" i="1" s="1"/>
  <c r="D113" i="1"/>
  <c r="F113" i="1" s="1"/>
  <c r="D97" i="1"/>
  <c r="D90" i="1"/>
  <c r="F90" i="1" s="1"/>
  <c r="D74" i="1"/>
  <c r="F74" i="1" s="1"/>
  <c r="D56" i="1"/>
  <c r="F56" i="1" s="1"/>
  <c r="D20" i="1"/>
  <c r="F20" i="1" s="1"/>
  <c r="D244" i="1"/>
  <c r="F244" i="1" s="1"/>
  <c r="D192" i="1"/>
  <c r="F192" i="1" s="1"/>
  <c r="D174" i="1"/>
  <c r="F174" i="1" s="1"/>
  <c r="D145" i="1"/>
  <c r="F145" i="1" s="1"/>
  <c r="D121" i="1"/>
  <c r="F121" i="1" s="1"/>
  <c r="D114" i="1"/>
  <c r="F114" i="1" s="1"/>
  <c r="D98" i="1"/>
  <c r="F98" i="1" s="1"/>
  <c r="D91" i="1"/>
  <c r="F91" i="1" s="1"/>
  <c r="D75" i="1"/>
  <c r="F75" i="1" s="1"/>
  <c r="D69" i="1"/>
  <c r="F69" i="1" s="1"/>
  <c r="D13" i="1"/>
  <c r="D193" i="1"/>
  <c r="F193" i="1" s="1"/>
  <c r="D175" i="1"/>
  <c r="F175" i="1" s="1"/>
  <c r="D146" i="1"/>
  <c r="F146" i="1" s="1"/>
  <c r="D122" i="1"/>
  <c r="F122" i="1" s="1"/>
  <c r="D102" i="1"/>
  <c r="F102" i="1" s="1"/>
  <c r="D92" i="1"/>
  <c r="F92" i="1" s="1"/>
  <c r="D76" i="1"/>
  <c r="F76" i="1" s="1"/>
  <c r="D70" i="1"/>
  <c r="F70" i="1" s="1"/>
  <c r="D50" i="1"/>
  <c r="D33" i="1"/>
  <c r="F33" i="1" s="1"/>
  <c r="D22" i="1"/>
  <c r="F22" i="1" s="1"/>
  <c r="D14" i="1"/>
  <c r="F14" i="1" s="1"/>
  <c r="D158" i="1"/>
  <c r="F158" i="1" s="1"/>
  <c r="D147" i="1"/>
  <c r="F147" i="1" s="1"/>
  <c r="D137" i="1"/>
  <c r="F137" i="1" s="1"/>
  <c r="D123" i="1"/>
  <c r="F123" i="1" s="1"/>
  <c r="D108" i="1"/>
  <c r="D103" i="1"/>
  <c r="F103" i="1" s="1"/>
  <c r="D82" i="1"/>
  <c r="F82" i="1" s="1"/>
  <c r="D78" i="1"/>
  <c r="D71" i="1"/>
  <c r="F71" i="1" s="1"/>
  <c r="D51" i="1"/>
  <c r="F51" i="1" s="1"/>
  <c r="D15" i="1"/>
  <c r="F15" i="1" s="1"/>
  <c r="D148" i="1"/>
  <c r="F148" i="1" s="1"/>
  <c r="D138" i="1"/>
  <c r="F138" i="1" s="1"/>
  <c r="D124" i="1"/>
  <c r="F124" i="1" s="1"/>
  <c r="D109" i="1"/>
  <c r="F109" i="1" s="1"/>
  <c r="D104" i="1"/>
  <c r="F104" i="1" s="1"/>
  <c r="D86" i="1"/>
  <c r="D83" i="1"/>
  <c r="F83" i="1" s="1"/>
  <c r="D79" i="1"/>
  <c r="F79" i="1" s="1"/>
  <c r="D52" i="1"/>
  <c r="F52" i="1" s="1"/>
  <c r="D45" i="1"/>
  <c r="F45" i="1" s="1"/>
  <c r="D39" i="1"/>
  <c r="F39" i="1" s="1"/>
  <c r="D16" i="1"/>
  <c r="F16" i="1" s="1"/>
  <c r="D262" i="1"/>
  <c r="F262" i="1" s="1"/>
  <c r="D254" i="1"/>
  <c r="F254" i="1" s="1"/>
  <c r="D218" i="1"/>
  <c r="F218" i="1" s="1"/>
  <c r="D170" i="1"/>
  <c r="F170" i="1" s="1"/>
  <c r="D152" i="1"/>
  <c r="F152" i="1" s="1"/>
  <c r="D141" i="1"/>
  <c r="F141" i="1" s="1"/>
  <c r="D125" i="1"/>
  <c r="F125" i="1" s="1"/>
  <c r="D110" i="1"/>
  <c r="F110" i="1" s="1"/>
  <c r="D87" i="1"/>
  <c r="F87" i="1" s="1"/>
  <c r="D53" i="1"/>
  <c r="F53" i="1" s="1"/>
  <c r="D46" i="1"/>
  <c r="F46" i="1" s="1"/>
  <c r="D40" i="1"/>
  <c r="F40" i="1" s="1"/>
  <c r="D10" i="1"/>
  <c r="F10" i="1" s="1"/>
  <c r="D268" i="1"/>
  <c r="F268" i="1" s="1"/>
  <c r="D226" i="1"/>
  <c r="D219" i="1"/>
  <c r="F219" i="1" s="1"/>
  <c r="D189" i="1"/>
  <c r="D184" i="1"/>
  <c r="D171" i="1"/>
  <c r="F171" i="1" s="1"/>
  <c r="D153" i="1"/>
  <c r="F153" i="1" s="1"/>
  <c r="D129" i="1"/>
  <c r="D126" i="1"/>
  <c r="F126" i="1" s="1"/>
  <c r="D111" i="1"/>
  <c r="F111" i="1" s="1"/>
  <c r="D88" i="1"/>
  <c r="F88" i="1" s="1"/>
  <c r="D59" i="1"/>
  <c r="F59" i="1" s="1"/>
  <c r="D54" i="1"/>
  <c r="F54" i="1" s="1"/>
  <c r="D47" i="1"/>
  <c r="F47" i="1" s="1"/>
  <c r="D41" i="1"/>
  <c r="F41" i="1" s="1"/>
  <c r="D18" i="1"/>
  <c r="D11" i="1"/>
  <c r="F11" i="1" s="1"/>
  <c r="D274" i="1"/>
  <c r="F274" i="1" s="1"/>
  <c r="D258" i="1"/>
  <c r="F258" i="1" s="1"/>
  <c r="D250" i="1"/>
  <c r="F250" i="1" s="1"/>
  <c r="D267" i="1"/>
  <c r="D213" i="1"/>
  <c r="D270" i="1"/>
  <c r="F270" i="1" s="1"/>
  <c r="D227" i="1"/>
  <c r="F227" i="1" s="1"/>
  <c r="D271" i="1"/>
  <c r="F271" i="1" s="1"/>
  <c r="D106" i="1"/>
  <c r="D277" i="1"/>
  <c r="D259" i="1"/>
  <c r="F259" i="1" s="1"/>
  <c r="D251" i="1"/>
  <c r="F251" i="1" s="1"/>
  <c r="D245" i="1"/>
  <c r="F245" i="1" s="1"/>
  <c r="D221" i="1"/>
  <c r="F221" i="1" s="1"/>
  <c r="D205" i="1"/>
  <c r="F205" i="1" s="1"/>
  <c r="D197" i="1"/>
  <c r="F197" i="1" s="1"/>
  <c r="D278" i="1"/>
  <c r="F278" i="1" s="1"/>
  <c r="D260" i="1"/>
  <c r="F260" i="1" s="1"/>
  <c r="D246" i="1"/>
  <c r="F246" i="1" s="1"/>
  <c r="D222" i="1"/>
  <c r="F222" i="1" s="1"/>
  <c r="D206" i="1"/>
  <c r="F206" i="1" s="1"/>
  <c r="D198" i="1"/>
  <c r="F198" i="1" s="1"/>
  <c r="D261" i="1"/>
  <c r="F261" i="1" s="1"/>
  <c r="D253" i="1"/>
  <c r="F253" i="1" s="1"/>
  <c r="D223" i="1"/>
  <c r="F223" i="1" s="1"/>
  <c r="D207" i="1"/>
  <c r="F207" i="1" s="1"/>
  <c r="D199" i="1"/>
  <c r="F199" i="1" s="1"/>
  <c r="D224" i="1"/>
  <c r="F224" i="1" s="1"/>
  <c r="D208" i="1"/>
  <c r="F208" i="1" s="1"/>
  <c r="D200" i="1"/>
  <c r="F200" i="1" s="1"/>
  <c r="D58" i="1"/>
  <c r="D263" i="1"/>
  <c r="F263" i="1" s="1"/>
  <c r="D255" i="1"/>
  <c r="F255" i="1" s="1"/>
  <c r="D217" i="1"/>
  <c r="F217" i="1" s="1"/>
  <c r="D209" i="1"/>
  <c r="F209" i="1" s="1"/>
  <c r="D201" i="1"/>
  <c r="F201" i="1" s="1"/>
  <c r="D185" i="1"/>
  <c r="F185" i="1" s="1"/>
  <c r="D151" i="1"/>
  <c r="D101" i="1"/>
  <c r="D94" i="1"/>
  <c r="D186" i="1"/>
  <c r="F186" i="1" s="1"/>
  <c r="D162" i="1"/>
  <c r="D73" i="1"/>
  <c r="D28" i="1"/>
  <c r="F28" i="1" s="1"/>
  <c r="D9" i="1"/>
  <c r="D252" i="1"/>
  <c r="F252" i="1" s="1"/>
  <c r="D68" i="1"/>
  <c r="D132" i="1"/>
  <c r="D242" i="1"/>
  <c r="D231" i="1"/>
  <c r="D216" i="1"/>
  <c r="D179" i="1"/>
  <c r="D168" i="1"/>
  <c r="D143" i="1"/>
  <c r="D81" i="1"/>
  <c r="D19" i="1"/>
  <c r="F19" i="1" s="1"/>
  <c r="D85" i="1"/>
  <c r="F85" i="1" s="1"/>
  <c r="D119" i="1"/>
  <c r="D116" i="1"/>
  <c r="D44" i="1"/>
  <c r="D38" i="1"/>
  <c r="D21" i="1"/>
  <c r="F21" i="1" s="1"/>
  <c r="D166" i="1"/>
  <c r="D160" i="1"/>
  <c r="D140" i="1"/>
  <c r="D139" i="1" l="1"/>
  <c r="F140" i="1"/>
  <c r="F242" i="1"/>
  <c r="D241" i="1"/>
  <c r="F151" i="1"/>
  <c r="D150" i="1"/>
  <c r="I207" i="1"/>
  <c r="J207" i="1" s="1"/>
  <c r="O207" i="1"/>
  <c r="I206" i="1"/>
  <c r="J206" i="1" s="1"/>
  <c r="O206" i="1"/>
  <c r="O197" i="1"/>
  <c r="I197" i="1"/>
  <c r="J197" i="1" s="1"/>
  <c r="D276" i="1"/>
  <c r="D275" i="1" s="1"/>
  <c r="F277" i="1"/>
  <c r="F213" i="1"/>
  <c r="D212" i="1"/>
  <c r="O171" i="1"/>
  <c r="I171" i="1"/>
  <c r="J171" i="1" s="1"/>
  <c r="I10" i="1"/>
  <c r="J10" i="1" s="1"/>
  <c r="O10" i="1"/>
  <c r="I125" i="1"/>
  <c r="J125" i="1" s="1"/>
  <c r="O125" i="1"/>
  <c r="I152" i="1"/>
  <c r="J152" i="1" s="1"/>
  <c r="O152" i="1"/>
  <c r="I262" i="1"/>
  <c r="J262" i="1" s="1"/>
  <c r="O262" i="1"/>
  <c r="I52" i="1"/>
  <c r="J52" i="1" s="1"/>
  <c r="O52" i="1"/>
  <c r="I109" i="1"/>
  <c r="J109" i="1" s="1"/>
  <c r="O109" i="1"/>
  <c r="J148" i="1"/>
  <c r="I148" i="1"/>
  <c r="O148" i="1"/>
  <c r="I51" i="1"/>
  <c r="J51" i="1" s="1"/>
  <c r="O51" i="1"/>
  <c r="D107" i="1"/>
  <c r="F108" i="1"/>
  <c r="O158" i="1"/>
  <c r="I158" i="1"/>
  <c r="J158" i="1" s="1"/>
  <c r="O92" i="1"/>
  <c r="I92" i="1"/>
  <c r="J92" i="1" s="1"/>
  <c r="O145" i="1"/>
  <c r="J145" i="1"/>
  <c r="I145" i="1"/>
  <c r="I90" i="1"/>
  <c r="J90" i="1" s="1"/>
  <c r="O90" i="1"/>
  <c r="I117" i="1"/>
  <c r="J117" i="1" s="1"/>
  <c r="O117" i="1"/>
  <c r="O155" i="1"/>
  <c r="I155" i="1"/>
  <c r="J155" i="1" s="1"/>
  <c r="O272" i="1"/>
  <c r="J272" i="1"/>
  <c r="I272" i="1"/>
  <c r="F248" i="1"/>
  <c r="D247" i="1"/>
  <c r="D240" i="1" s="1"/>
  <c r="I203" i="1"/>
  <c r="O203" i="1"/>
  <c r="J203" i="1"/>
  <c r="J133" i="1"/>
  <c r="I133" i="1"/>
  <c r="O133" i="1"/>
  <c r="O237" i="1"/>
  <c r="J237" i="1"/>
  <c r="I237" i="1"/>
  <c r="O21" i="1"/>
  <c r="I21" i="1"/>
  <c r="J21" i="1" s="1"/>
  <c r="D167" i="1"/>
  <c r="F168" i="1"/>
  <c r="D67" i="1"/>
  <c r="D57" i="1" s="1"/>
  <c r="F68" i="1"/>
  <c r="O185" i="1"/>
  <c r="I185" i="1"/>
  <c r="J185" i="1" s="1"/>
  <c r="J201" i="1"/>
  <c r="I201" i="1"/>
  <c r="O201" i="1"/>
  <c r="F58" i="1"/>
  <c r="I223" i="1"/>
  <c r="O223" i="1"/>
  <c r="J223" i="1"/>
  <c r="I222" i="1"/>
  <c r="J222" i="1"/>
  <c r="O222" i="1"/>
  <c r="O205" i="1"/>
  <c r="J205" i="1"/>
  <c r="I205" i="1"/>
  <c r="F106" i="1"/>
  <c r="D105" i="1"/>
  <c r="O41" i="1"/>
  <c r="J41" i="1"/>
  <c r="I41" i="1"/>
  <c r="D183" i="1"/>
  <c r="D182" i="1" s="1"/>
  <c r="F184" i="1"/>
  <c r="O79" i="1"/>
  <c r="J79" i="1"/>
  <c r="I79" i="1"/>
  <c r="I22" i="1"/>
  <c r="O22" i="1"/>
  <c r="J22" i="1"/>
  <c r="I102" i="1"/>
  <c r="J102" i="1" s="1"/>
  <c r="O102" i="1"/>
  <c r="O174" i="1"/>
  <c r="I174" i="1"/>
  <c r="J174" i="1" s="1"/>
  <c r="I20" i="1"/>
  <c r="J20" i="1" s="1"/>
  <c r="O20" i="1"/>
  <c r="O120" i="1"/>
  <c r="I120" i="1"/>
  <c r="J120" i="1" s="1"/>
  <c r="I173" i="1"/>
  <c r="J173" i="1" s="1"/>
  <c r="O173" i="1"/>
  <c r="I196" i="1"/>
  <c r="J196" i="1" s="1"/>
  <c r="O196" i="1"/>
  <c r="D232" i="1"/>
  <c r="F233" i="1"/>
  <c r="I256" i="1"/>
  <c r="J256" i="1" s="1"/>
  <c r="O256" i="1"/>
  <c r="O269" i="1"/>
  <c r="J269" i="1"/>
  <c r="I269" i="1"/>
  <c r="I154" i="1"/>
  <c r="J154" i="1" s="1"/>
  <c r="O154" i="1"/>
  <c r="I211" i="1"/>
  <c r="J211" i="1" s="1"/>
  <c r="O211" i="1"/>
  <c r="D169" i="1"/>
  <c r="F172" i="1"/>
  <c r="I95" i="1"/>
  <c r="J95" i="1" s="1"/>
  <c r="O95" i="1"/>
  <c r="D159" i="1"/>
  <c r="F160" i="1"/>
  <c r="D165" i="1"/>
  <c r="F166" i="1"/>
  <c r="D72" i="1"/>
  <c r="F73" i="1"/>
  <c r="F94" i="1"/>
  <c r="D93" i="1"/>
  <c r="I209" i="1"/>
  <c r="J209" i="1" s="1"/>
  <c r="O209" i="1"/>
  <c r="I246" i="1"/>
  <c r="J246" i="1" s="1"/>
  <c r="O246" i="1"/>
  <c r="O47" i="1"/>
  <c r="I47" i="1"/>
  <c r="J47" i="1" s="1"/>
  <c r="I126" i="1"/>
  <c r="J126" i="1" s="1"/>
  <c r="O126" i="1"/>
  <c r="O153" i="1"/>
  <c r="I153" i="1"/>
  <c r="J153" i="1" s="1"/>
  <c r="I87" i="1"/>
  <c r="J87" i="1" s="1"/>
  <c r="O87" i="1"/>
  <c r="I83" i="1"/>
  <c r="J83" i="1" s="1"/>
  <c r="O83" i="1"/>
  <c r="O71" i="1"/>
  <c r="I71" i="1"/>
  <c r="J71" i="1" s="1"/>
  <c r="O175" i="1"/>
  <c r="J175" i="1"/>
  <c r="I175" i="1"/>
  <c r="I114" i="1"/>
  <c r="J114" i="1" s="1"/>
  <c r="O114" i="1"/>
  <c r="O192" i="1"/>
  <c r="I192" i="1"/>
  <c r="J192" i="1" s="1"/>
  <c r="D96" i="1"/>
  <c r="F97" i="1"/>
  <c r="O134" i="1"/>
  <c r="J134" i="1"/>
  <c r="I134" i="1"/>
  <c r="I191" i="1"/>
  <c r="O191" i="1"/>
  <c r="J191" i="1"/>
  <c r="J273" i="1"/>
  <c r="I273" i="1"/>
  <c r="O273" i="1"/>
  <c r="O264" i="1"/>
  <c r="I264" i="1"/>
  <c r="J264" i="1" s="1"/>
  <c r="I220" i="1"/>
  <c r="J220" i="1" s="1"/>
  <c r="O220" i="1"/>
  <c r="I130" i="1"/>
  <c r="J130" i="1" s="1"/>
  <c r="O130" i="1"/>
  <c r="F38" i="1"/>
  <c r="D37" i="1"/>
  <c r="I85" i="1"/>
  <c r="J85" i="1"/>
  <c r="O85" i="1"/>
  <c r="D115" i="1"/>
  <c r="F116" i="1"/>
  <c r="F179" i="1"/>
  <c r="D178" i="1"/>
  <c r="O252" i="1"/>
  <c r="J252" i="1"/>
  <c r="I252" i="1"/>
  <c r="I217" i="1"/>
  <c r="J217" i="1" s="1"/>
  <c r="O217" i="1"/>
  <c r="I200" i="1"/>
  <c r="J200" i="1" s="1"/>
  <c r="O200" i="1"/>
  <c r="J221" i="1"/>
  <c r="I221" i="1"/>
  <c r="O221" i="1"/>
  <c r="O54" i="1"/>
  <c r="J54" i="1"/>
  <c r="I54" i="1"/>
  <c r="F189" i="1"/>
  <c r="D188" i="1"/>
  <c r="J170" i="1"/>
  <c r="I170" i="1"/>
  <c r="O170" i="1"/>
  <c r="O16" i="1"/>
  <c r="I16" i="1"/>
  <c r="J16" i="1" s="1"/>
  <c r="D84" i="1"/>
  <c r="F86" i="1"/>
  <c r="F84" i="1" s="1"/>
  <c r="O124" i="1"/>
  <c r="I124" i="1"/>
  <c r="J124" i="1" s="1"/>
  <c r="O123" i="1"/>
  <c r="I123" i="1"/>
  <c r="J123" i="1" s="1"/>
  <c r="O33" i="1"/>
  <c r="I33" i="1"/>
  <c r="J33" i="1" s="1"/>
  <c r="I122" i="1"/>
  <c r="J122" i="1" s="1"/>
  <c r="O122" i="1"/>
  <c r="O69" i="1"/>
  <c r="I69" i="1"/>
  <c r="J69" i="1" s="1"/>
  <c r="I204" i="1"/>
  <c r="J204" i="1" s="1"/>
  <c r="O204" i="1"/>
  <c r="I48" i="1"/>
  <c r="J48" i="1" s="1"/>
  <c r="O48" i="1"/>
  <c r="J135" i="1"/>
  <c r="I135" i="1"/>
  <c r="O135" i="1"/>
  <c r="I157" i="1"/>
  <c r="J157" i="1" s="1"/>
  <c r="O157" i="1"/>
  <c r="F119" i="1"/>
  <c r="D118" i="1"/>
  <c r="D80" i="1"/>
  <c r="F81" i="1"/>
  <c r="D161" i="1"/>
  <c r="F162" i="1"/>
  <c r="F101" i="1"/>
  <c r="D100" i="1"/>
  <c r="O208" i="1"/>
  <c r="J208" i="1"/>
  <c r="I208" i="1"/>
  <c r="O245" i="1"/>
  <c r="I245" i="1"/>
  <c r="J245" i="1" s="1"/>
  <c r="D266" i="1"/>
  <c r="D265" i="1" s="1"/>
  <c r="F267" i="1"/>
  <c r="I11" i="1"/>
  <c r="J11" i="1" s="1"/>
  <c r="O11" i="1"/>
  <c r="I59" i="1"/>
  <c r="J59" i="1" s="1"/>
  <c r="O59" i="1"/>
  <c r="I219" i="1"/>
  <c r="J219" i="1" s="1"/>
  <c r="O219" i="1"/>
  <c r="I40" i="1"/>
  <c r="J40" i="1" s="1"/>
  <c r="O40" i="1"/>
  <c r="I138" i="1"/>
  <c r="J138" i="1"/>
  <c r="O138" i="1"/>
  <c r="F78" i="1"/>
  <c r="D77" i="1"/>
  <c r="O137" i="1"/>
  <c r="J137" i="1"/>
  <c r="I137" i="1"/>
  <c r="D49" i="1"/>
  <c r="F50" i="1"/>
  <c r="I193" i="1"/>
  <c r="J193" i="1" s="1"/>
  <c r="O193" i="1"/>
  <c r="I75" i="1"/>
  <c r="J75" i="1" s="1"/>
  <c r="O75" i="1"/>
  <c r="I121" i="1"/>
  <c r="J121" i="1" s="1"/>
  <c r="O121" i="1"/>
  <c r="O243" i="1"/>
  <c r="I243" i="1"/>
  <c r="J243" i="1" s="1"/>
  <c r="D234" i="1"/>
  <c r="F235" i="1"/>
  <c r="I136" i="1"/>
  <c r="J136" i="1"/>
  <c r="O136" i="1"/>
  <c r="I60" i="1"/>
  <c r="J60" i="1" s="1"/>
  <c r="O60" i="1"/>
  <c r="I190" i="1"/>
  <c r="J190" i="1" s="1"/>
  <c r="O190" i="1"/>
  <c r="I19" i="1"/>
  <c r="O19" i="1"/>
  <c r="J19" i="1"/>
  <c r="F9" i="1"/>
  <c r="D8" i="1"/>
  <c r="O224" i="1"/>
  <c r="J224" i="1"/>
  <c r="I224" i="1"/>
  <c r="O253" i="1"/>
  <c r="I253" i="1"/>
  <c r="J253" i="1" s="1"/>
  <c r="O260" i="1"/>
  <c r="I260" i="1"/>
  <c r="J260" i="1" s="1"/>
  <c r="I251" i="1"/>
  <c r="J251" i="1" s="1"/>
  <c r="O251" i="1"/>
  <c r="I271" i="1"/>
  <c r="J271" i="1" s="1"/>
  <c r="O271" i="1"/>
  <c r="O250" i="1"/>
  <c r="I250" i="1"/>
  <c r="J250" i="1" s="1"/>
  <c r="O88" i="1"/>
  <c r="I88" i="1"/>
  <c r="J88" i="1" s="1"/>
  <c r="F226" i="1"/>
  <c r="D225" i="1"/>
  <c r="I46" i="1"/>
  <c r="O46" i="1"/>
  <c r="I110" i="1"/>
  <c r="J110" i="1" s="1"/>
  <c r="O110" i="1"/>
  <c r="I82" i="1"/>
  <c r="J82" i="1" s="1"/>
  <c r="O82" i="1"/>
  <c r="J147" i="1"/>
  <c r="I147" i="1"/>
  <c r="O147" i="1"/>
  <c r="I70" i="1"/>
  <c r="J70" i="1" s="1"/>
  <c r="O70" i="1"/>
  <c r="J244" i="1"/>
  <c r="I244" i="1"/>
  <c r="O244" i="1"/>
  <c r="I56" i="1"/>
  <c r="J56" i="1" s="1"/>
  <c r="O56" i="1"/>
  <c r="I144" i="1"/>
  <c r="O144" i="1"/>
  <c r="J144" i="1"/>
  <c r="I249" i="1"/>
  <c r="J249" i="1" s="1"/>
  <c r="O249" i="1"/>
  <c r="O112" i="1"/>
  <c r="I112" i="1"/>
  <c r="J112" i="1"/>
  <c r="D34" i="1"/>
  <c r="F35" i="1"/>
  <c r="I156" i="1"/>
  <c r="J156" i="1" s="1"/>
  <c r="O156" i="1"/>
  <c r="I42" i="1"/>
  <c r="J42" i="1" s="1"/>
  <c r="O42" i="1"/>
  <c r="O55" i="1"/>
  <c r="I55" i="1"/>
  <c r="J55" i="1" s="1"/>
  <c r="F216" i="1"/>
  <c r="D215" i="1"/>
  <c r="D214" i="1" s="1"/>
  <c r="I186" i="1"/>
  <c r="J186" i="1" s="1"/>
  <c r="O186" i="1"/>
  <c r="I255" i="1"/>
  <c r="J255" i="1" s="1"/>
  <c r="O255" i="1"/>
  <c r="I261" i="1"/>
  <c r="J261" i="1"/>
  <c r="O261" i="1"/>
  <c r="I259" i="1"/>
  <c r="J259" i="1" s="1"/>
  <c r="O259" i="1"/>
  <c r="J227" i="1"/>
  <c r="I227" i="1"/>
  <c r="O227" i="1"/>
  <c r="O258" i="1"/>
  <c r="J258" i="1"/>
  <c r="I258" i="1"/>
  <c r="D17" i="1"/>
  <c r="F18" i="1"/>
  <c r="D128" i="1"/>
  <c r="F129" i="1"/>
  <c r="I268" i="1"/>
  <c r="J268" i="1" s="1"/>
  <c r="O268" i="1"/>
  <c r="J53" i="1"/>
  <c r="I53" i="1"/>
  <c r="O53" i="1"/>
  <c r="J141" i="1"/>
  <c r="I141" i="1"/>
  <c r="O141" i="1"/>
  <c r="O218" i="1"/>
  <c r="I218" i="1"/>
  <c r="J218" i="1"/>
  <c r="F37" i="1"/>
  <c r="I39" i="1"/>
  <c r="J39" i="1" s="1"/>
  <c r="O39" i="1"/>
  <c r="J15" i="1"/>
  <c r="I15" i="1"/>
  <c r="O15" i="1"/>
  <c r="I76" i="1"/>
  <c r="J76" i="1" s="1"/>
  <c r="O76" i="1"/>
  <c r="I146" i="1"/>
  <c r="J146" i="1"/>
  <c r="O146" i="1"/>
  <c r="D12" i="1"/>
  <c r="F13" i="1"/>
  <c r="O91" i="1"/>
  <c r="I91" i="1"/>
  <c r="J91" i="1" s="1"/>
  <c r="I74" i="1"/>
  <c r="J74" i="1" s="1"/>
  <c r="O74" i="1"/>
  <c r="I257" i="1"/>
  <c r="J257" i="1" s="1"/>
  <c r="O257" i="1"/>
  <c r="O238" i="1"/>
  <c r="I238" i="1"/>
  <c r="J238" i="1" s="1"/>
  <c r="I66" i="1"/>
  <c r="J66" i="1" s="1"/>
  <c r="O66" i="1"/>
  <c r="O202" i="1"/>
  <c r="I202" i="1"/>
  <c r="J202" i="1" s="1"/>
  <c r="D43" i="1"/>
  <c r="F44" i="1"/>
  <c r="F143" i="1"/>
  <c r="D142" i="1"/>
  <c r="D230" i="1"/>
  <c r="D229" i="1" s="1"/>
  <c r="F231" i="1"/>
  <c r="D131" i="1"/>
  <c r="F132" i="1"/>
  <c r="I28" i="1"/>
  <c r="J28" i="1" s="1"/>
  <c r="O28" i="1"/>
  <c r="I263" i="1"/>
  <c r="J263" i="1" s="1"/>
  <c r="O263" i="1"/>
  <c r="I199" i="1"/>
  <c r="O199" i="1"/>
  <c r="J199" i="1"/>
  <c r="I198" i="1"/>
  <c r="J198" i="1" s="1"/>
  <c r="O198" i="1"/>
  <c r="I278" i="1"/>
  <c r="J278" i="1" s="1"/>
  <c r="O278" i="1"/>
  <c r="I270" i="1"/>
  <c r="J270" i="1" s="1"/>
  <c r="O270" i="1"/>
  <c r="O274" i="1"/>
  <c r="J274" i="1"/>
  <c r="I274" i="1"/>
  <c r="I111" i="1"/>
  <c r="J111" i="1"/>
  <c r="O111" i="1"/>
  <c r="I254" i="1"/>
  <c r="J254" i="1"/>
  <c r="O254" i="1"/>
  <c r="O45" i="1"/>
  <c r="I45" i="1"/>
  <c r="J45" i="1" s="1"/>
  <c r="O104" i="1"/>
  <c r="I104" i="1"/>
  <c r="J104" i="1"/>
  <c r="I103" i="1"/>
  <c r="J103" i="1" s="1"/>
  <c r="O103" i="1"/>
  <c r="I14" i="1"/>
  <c r="J14" i="1" s="1"/>
  <c r="O14" i="1"/>
  <c r="I98" i="1"/>
  <c r="J98" i="1"/>
  <c r="O98" i="1"/>
  <c r="O113" i="1"/>
  <c r="I113" i="1"/>
  <c r="J113" i="1" s="1"/>
  <c r="I239" i="1"/>
  <c r="J239" i="1" s="1"/>
  <c r="O239" i="1"/>
  <c r="O236" i="1"/>
  <c r="I236" i="1"/>
  <c r="J236" i="1" s="1"/>
  <c r="O210" i="1"/>
  <c r="I210" i="1"/>
  <c r="J210" i="1" s="1"/>
  <c r="O89" i="1"/>
  <c r="I89" i="1"/>
  <c r="J89" i="1" s="1"/>
  <c r="D25" i="1"/>
  <c r="F25" i="1" s="1"/>
  <c r="D32" i="1"/>
  <c r="F32" i="1" s="1"/>
  <c r="D24" i="1"/>
  <c r="D26" i="1"/>
  <c r="F26" i="1" s="1"/>
  <c r="D31" i="1"/>
  <c r="F31" i="1" s="1"/>
  <c r="D27" i="1"/>
  <c r="F27" i="1" s="1"/>
  <c r="D30" i="1"/>
  <c r="D195" i="1"/>
  <c r="D99" i="1" l="1"/>
  <c r="D127" i="1"/>
  <c r="F128" i="1"/>
  <c r="O129" i="1"/>
  <c r="O128" i="1" s="1"/>
  <c r="I129" i="1"/>
  <c r="I128" i="1" s="1"/>
  <c r="I9" i="1"/>
  <c r="I8" i="1" s="1"/>
  <c r="O9" i="1"/>
  <c r="O8" i="1" s="1"/>
  <c r="F8" i="1"/>
  <c r="F77" i="1"/>
  <c r="I78" i="1"/>
  <c r="I77" i="1" s="1"/>
  <c r="J78" i="1"/>
  <c r="O78" i="1"/>
  <c r="O77" i="1" s="1"/>
  <c r="I160" i="1"/>
  <c r="I159" i="1" s="1"/>
  <c r="F159" i="1"/>
  <c r="O160" i="1"/>
  <c r="O159" i="1" s="1"/>
  <c r="I231" i="1"/>
  <c r="I230" i="1" s="1"/>
  <c r="O231" i="1"/>
  <c r="O230" i="1" s="1"/>
  <c r="F230" i="1"/>
  <c r="J231" i="1"/>
  <c r="F80" i="1"/>
  <c r="I81" i="1"/>
  <c r="I80" i="1" s="1"/>
  <c r="O81" i="1"/>
  <c r="O80" i="1" s="1"/>
  <c r="I26" i="1"/>
  <c r="J26" i="1" s="1"/>
  <c r="O26" i="1"/>
  <c r="F17" i="1"/>
  <c r="I18" i="1"/>
  <c r="I17" i="1" s="1"/>
  <c r="O18" i="1"/>
  <c r="O17" i="1" s="1"/>
  <c r="J50" i="1"/>
  <c r="F49" i="1"/>
  <c r="O50" i="1"/>
  <c r="O49" i="1" s="1"/>
  <c r="I50" i="1"/>
  <c r="I49" i="1" s="1"/>
  <c r="F107" i="1"/>
  <c r="J107" i="1" s="1"/>
  <c r="O108" i="1"/>
  <c r="O107" i="1" s="1"/>
  <c r="I108" i="1"/>
  <c r="I107" i="1" s="1"/>
  <c r="D149" i="1"/>
  <c r="O226" i="1"/>
  <c r="O225" i="1" s="1"/>
  <c r="F225" i="1"/>
  <c r="I226" i="1"/>
  <c r="I225" i="1" s="1"/>
  <c r="F93" i="1"/>
  <c r="I94" i="1"/>
  <c r="I93" i="1" s="1"/>
  <c r="J94" i="1"/>
  <c r="O94" i="1"/>
  <c r="O93" i="1" s="1"/>
  <c r="F105" i="1"/>
  <c r="I106" i="1"/>
  <c r="I105" i="1" s="1"/>
  <c r="O106" i="1"/>
  <c r="O105" i="1" s="1"/>
  <c r="F150" i="1"/>
  <c r="I151" i="1"/>
  <c r="I150" i="1" s="1"/>
  <c r="O151" i="1"/>
  <c r="O150" i="1" s="1"/>
  <c r="D194" i="1"/>
  <c r="D187" i="1" s="1"/>
  <c r="F195" i="1"/>
  <c r="I27" i="1"/>
  <c r="J27" i="1" s="1"/>
  <c r="O27" i="1"/>
  <c r="J143" i="1"/>
  <c r="I143" i="1"/>
  <c r="I142" i="1" s="1"/>
  <c r="O143" i="1"/>
  <c r="O142" i="1" s="1"/>
  <c r="F142" i="1"/>
  <c r="J142" i="1" s="1"/>
  <c r="I216" i="1"/>
  <c r="I215" i="1" s="1"/>
  <c r="I214" i="1" s="1"/>
  <c r="F215" i="1"/>
  <c r="O216" i="1"/>
  <c r="O215" i="1" s="1"/>
  <c r="O214" i="1" s="1"/>
  <c r="I35" i="1"/>
  <c r="I34" i="1" s="1"/>
  <c r="O35" i="1"/>
  <c r="O34" i="1" s="1"/>
  <c r="F34" i="1"/>
  <c r="J34" i="1" s="1"/>
  <c r="J35" i="1"/>
  <c r="F234" i="1"/>
  <c r="O235" i="1"/>
  <c r="O234" i="1" s="1"/>
  <c r="J235" i="1"/>
  <c r="I235" i="1"/>
  <c r="I234" i="1" s="1"/>
  <c r="I119" i="1"/>
  <c r="I118" i="1" s="1"/>
  <c r="F118" i="1"/>
  <c r="O119" i="1"/>
  <c r="O118" i="1" s="1"/>
  <c r="D36" i="1"/>
  <c r="F72" i="1"/>
  <c r="I73" i="1"/>
  <c r="I72" i="1" s="1"/>
  <c r="O73" i="1"/>
  <c r="O72" i="1" s="1"/>
  <c r="I233" i="1"/>
  <c r="I232" i="1" s="1"/>
  <c r="F232" i="1"/>
  <c r="J232" i="1" s="1"/>
  <c r="J233" i="1"/>
  <c r="O233" i="1"/>
  <c r="O232" i="1" s="1"/>
  <c r="I44" i="1"/>
  <c r="I43" i="1" s="1"/>
  <c r="O44" i="1"/>
  <c r="O43" i="1" s="1"/>
  <c r="F43" i="1"/>
  <c r="I86" i="1"/>
  <c r="J86" i="1" s="1"/>
  <c r="O86" i="1"/>
  <c r="O84" i="1" s="1"/>
  <c r="O179" i="1"/>
  <c r="O178" i="1" s="1"/>
  <c r="F178" i="1"/>
  <c r="I179" i="1"/>
  <c r="I178" i="1" s="1"/>
  <c r="I38" i="1"/>
  <c r="I37" i="1" s="1"/>
  <c r="O38" i="1"/>
  <c r="O37" i="1" s="1"/>
  <c r="I184" i="1"/>
  <c r="I183" i="1" s="1"/>
  <c r="I182" i="1" s="1"/>
  <c r="O184" i="1"/>
  <c r="O183" i="1" s="1"/>
  <c r="O182" i="1" s="1"/>
  <c r="F183" i="1"/>
  <c r="I68" i="1"/>
  <c r="I67" i="1" s="1"/>
  <c r="O68" i="1"/>
  <c r="O67" i="1" s="1"/>
  <c r="F67" i="1"/>
  <c r="F57" i="1" s="1"/>
  <c r="I242" i="1"/>
  <c r="I241" i="1" s="1"/>
  <c r="F241" i="1"/>
  <c r="O242" i="1"/>
  <c r="O241" i="1" s="1"/>
  <c r="F30" i="1"/>
  <c r="D29" i="1"/>
  <c r="O13" i="1"/>
  <c r="O12" i="1" s="1"/>
  <c r="I13" i="1"/>
  <c r="I12" i="1" s="1"/>
  <c r="F12" i="1"/>
  <c r="F266" i="1"/>
  <c r="I267" i="1"/>
  <c r="I266" i="1" s="1"/>
  <c r="I265" i="1" s="1"/>
  <c r="O267" i="1"/>
  <c r="O266" i="1" s="1"/>
  <c r="O265" i="1" s="1"/>
  <c r="I101" i="1"/>
  <c r="I100" i="1" s="1"/>
  <c r="O101" i="1"/>
  <c r="O100" i="1" s="1"/>
  <c r="F100" i="1"/>
  <c r="O189" i="1"/>
  <c r="O188" i="1" s="1"/>
  <c r="F188" i="1"/>
  <c r="I189" i="1"/>
  <c r="I188" i="1" s="1"/>
  <c r="O116" i="1"/>
  <c r="O115" i="1" s="1"/>
  <c r="F115" i="1"/>
  <c r="I116" i="1"/>
  <c r="I115" i="1" s="1"/>
  <c r="O97" i="1"/>
  <c r="O96" i="1" s="1"/>
  <c r="F96" i="1"/>
  <c r="I97" i="1"/>
  <c r="I96" i="1" s="1"/>
  <c r="O166" i="1"/>
  <c r="O165" i="1" s="1"/>
  <c r="I166" i="1"/>
  <c r="F165" i="1"/>
  <c r="J166" i="1"/>
  <c r="J58" i="1"/>
  <c r="I58" i="1"/>
  <c r="O58" i="1"/>
  <c r="D228" i="1"/>
  <c r="F212" i="1"/>
  <c r="I213" i="1"/>
  <c r="I212" i="1" s="1"/>
  <c r="O213" i="1"/>
  <c r="O212" i="1" s="1"/>
  <c r="F139" i="1"/>
  <c r="J139" i="1" s="1"/>
  <c r="J140" i="1"/>
  <c r="I140" i="1"/>
  <c r="I139" i="1" s="1"/>
  <c r="O140" i="1"/>
  <c r="O139" i="1" s="1"/>
  <c r="I31" i="1"/>
  <c r="J31" i="1" s="1"/>
  <c r="O31" i="1"/>
  <c r="F24" i="1"/>
  <c r="D23" i="1"/>
  <c r="D7" i="1" s="1"/>
  <c r="I32" i="1"/>
  <c r="J32" i="1" s="1"/>
  <c r="O32" i="1"/>
  <c r="O25" i="1"/>
  <c r="I25" i="1"/>
  <c r="J25" i="1" s="1"/>
  <c r="F131" i="1"/>
  <c r="J131" i="1" s="1"/>
  <c r="J132" i="1"/>
  <c r="I132" i="1"/>
  <c r="I131" i="1" s="1"/>
  <c r="O132" i="1"/>
  <c r="O131" i="1" s="1"/>
  <c r="J46" i="1"/>
  <c r="F161" i="1"/>
  <c r="I162" i="1"/>
  <c r="I161" i="1" s="1"/>
  <c r="J161" i="1" s="1"/>
  <c r="O162" i="1"/>
  <c r="O161" i="1" s="1"/>
  <c r="D164" i="1"/>
  <c r="D163" i="1" s="1"/>
  <c r="F169" i="1"/>
  <c r="I172" i="1"/>
  <c r="I169" i="1" s="1"/>
  <c r="O172" i="1"/>
  <c r="O169" i="1" s="1"/>
  <c r="I168" i="1"/>
  <c r="I167" i="1" s="1"/>
  <c r="O168" i="1"/>
  <c r="O167" i="1" s="1"/>
  <c r="F167" i="1"/>
  <c r="J167" i="1" s="1"/>
  <c r="I248" i="1"/>
  <c r="I247" i="1" s="1"/>
  <c r="O248" i="1"/>
  <c r="O247" i="1" s="1"/>
  <c r="F247" i="1"/>
  <c r="O277" i="1"/>
  <c r="O276" i="1" s="1"/>
  <c r="O275" i="1" s="1"/>
  <c r="F276" i="1"/>
  <c r="I277" i="1"/>
  <c r="J277" i="1"/>
  <c r="J168" i="1" l="1"/>
  <c r="J162" i="1"/>
  <c r="J234" i="1"/>
  <c r="J179" i="1"/>
  <c r="J119" i="1"/>
  <c r="J172" i="1"/>
  <c r="J213" i="1"/>
  <c r="J247" i="1"/>
  <c r="J77" i="1"/>
  <c r="J101" i="1"/>
  <c r="J267" i="1"/>
  <c r="J151" i="1"/>
  <c r="J12" i="1"/>
  <c r="J44" i="1"/>
  <c r="J73" i="1"/>
  <c r="J106" i="1"/>
  <c r="J81" i="1"/>
  <c r="J9" i="1"/>
  <c r="I57" i="1"/>
  <c r="J57" i="1" s="1"/>
  <c r="O99" i="1"/>
  <c r="J13" i="1"/>
  <c r="J242" i="1"/>
  <c r="J49" i="1"/>
  <c r="J160" i="1"/>
  <c r="J72" i="1"/>
  <c r="J159" i="1"/>
  <c r="J115" i="1"/>
  <c r="D279" i="1"/>
  <c r="J188" i="1"/>
  <c r="O57" i="1"/>
  <c r="O229" i="1"/>
  <c r="J169" i="1"/>
  <c r="J97" i="1"/>
  <c r="J189" i="1"/>
  <c r="F29" i="1"/>
  <c r="I30" i="1"/>
  <c r="O30" i="1"/>
  <c r="O29" i="1" s="1"/>
  <c r="J225" i="1"/>
  <c r="I229" i="1"/>
  <c r="J129" i="1"/>
  <c r="J96" i="1"/>
  <c r="O240" i="1"/>
  <c r="F182" i="1"/>
  <c r="J182" i="1" s="1"/>
  <c r="J183" i="1"/>
  <c r="J43" i="1"/>
  <c r="J118" i="1"/>
  <c r="O149" i="1"/>
  <c r="O127" i="1"/>
  <c r="I276" i="1"/>
  <c r="I275" i="1" s="1"/>
  <c r="F23" i="1"/>
  <c r="J23" i="1" s="1"/>
  <c r="I24" i="1"/>
  <c r="I23" i="1" s="1"/>
  <c r="O24" i="1"/>
  <c r="O23" i="1" s="1"/>
  <c r="F265" i="1"/>
  <c r="J265" i="1" s="1"/>
  <c r="J266" i="1"/>
  <c r="F240" i="1"/>
  <c r="J241" i="1"/>
  <c r="J178" i="1"/>
  <c r="I127" i="1"/>
  <c r="I149" i="1"/>
  <c r="F36" i="1"/>
  <c r="J128" i="1"/>
  <c r="F127" i="1"/>
  <c r="F275" i="1"/>
  <c r="J100" i="1"/>
  <c r="F99" i="1"/>
  <c r="I240" i="1"/>
  <c r="J184" i="1"/>
  <c r="F149" i="1"/>
  <c r="J149" i="1" s="1"/>
  <c r="J150" i="1"/>
  <c r="J93" i="1"/>
  <c r="J37" i="1"/>
  <c r="I84" i="1"/>
  <c r="J84" i="1" s="1"/>
  <c r="J18" i="1"/>
  <c r="J80" i="1"/>
  <c r="J165" i="1"/>
  <c r="F164" i="1"/>
  <c r="J216" i="1"/>
  <c r="J17" i="1"/>
  <c r="J8" i="1"/>
  <c r="J248" i="1"/>
  <c r="J212" i="1"/>
  <c r="I165" i="1"/>
  <c r="I164" i="1" s="1"/>
  <c r="J116" i="1"/>
  <c r="I99" i="1"/>
  <c r="J68" i="1"/>
  <c r="J38" i="1"/>
  <c r="J108" i="1"/>
  <c r="O164" i="1"/>
  <c r="J67" i="1"/>
  <c r="O36" i="1"/>
  <c r="F214" i="1"/>
  <c r="J214" i="1" s="1"/>
  <c r="J215" i="1"/>
  <c r="O195" i="1"/>
  <c r="O194" i="1" s="1"/>
  <c r="O187" i="1" s="1"/>
  <c r="F194" i="1"/>
  <c r="I195" i="1"/>
  <c r="I194" i="1" s="1"/>
  <c r="J105" i="1"/>
  <c r="J226" i="1"/>
  <c r="F229" i="1"/>
  <c r="J230" i="1"/>
  <c r="J275" i="1" l="1"/>
  <c r="J194" i="1"/>
  <c r="I36" i="1"/>
  <c r="J276" i="1"/>
  <c r="J164" i="1"/>
  <c r="J127" i="1"/>
  <c r="J30" i="1"/>
  <c r="I29" i="1"/>
  <c r="I187" i="1"/>
  <c r="I163" i="1" s="1"/>
  <c r="J240" i="1"/>
  <c r="F228" i="1"/>
  <c r="J229" i="1"/>
  <c r="F187" i="1"/>
  <c r="F163" i="1" s="1"/>
  <c r="F7" i="1"/>
  <c r="J99" i="1"/>
  <c r="J36" i="1"/>
  <c r="J24" i="1"/>
  <c r="J195" i="1"/>
  <c r="O163" i="1"/>
  <c r="O7" i="1"/>
  <c r="I228" i="1"/>
  <c r="O228" i="1"/>
  <c r="J187" i="1" l="1"/>
  <c r="F279" i="1"/>
  <c r="J163" i="1"/>
  <c r="J29" i="1"/>
  <c r="I7" i="1"/>
  <c r="J7" i="1" s="1"/>
  <c r="O279" i="1"/>
  <c r="J228" i="1"/>
  <c r="I279" i="1" l="1"/>
  <c r="J279" i="1" s="1"/>
</calcChain>
</file>

<file path=xl/sharedStrings.xml><?xml version="1.0" encoding="utf-8"?>
<sst xmlns="http://schemas.openxmlformats.org/spreadsheetml/2006/main" count="942" uniqueCount="568">
  <si>
    <t>PRESUPUESTO ORDINARIO 2020</t>
  </si>
  <si>
    <t>INFORME DE EJECUCIÓN PRESUPUESTARIA EGRESOS</t>
  </si>
  <si>
    <t>EN COLONES</t>
  </si>
  <si>
    <t>CONCEPTO</t>
  </si>
  <si>
    <t>PRESUPUESTO</t>
  </si>
  <si>
    <t xml:space="preserve">MODIFICACIONES </t>
  </si>
  <si>
    <t>PRESUPUESTO TOTAL</t>
  </si>
  <si>
    <t>GASTO REAL</t>
  </si>
  <si>
    <t>GASTO ACUMULADO</t>
  </si>
  <si>
    <t>PRESUPUESTO DISPONIBLE</t>
  </si>
  <si>
    <t>ESTE TRIMESTRE</t>
  </si>
  <si>
    <t>ACUMULADO</t>
  </si>
  <si>
    <t>TOTAL</t>
  </si>
  <si>
    <t>DIFERENCIA</t>
  </si>
  <si>
    <t>(1)</t>
  </si>
  <si>
    <t>JUNIO</t>
  </si>
  <si>
    <t>ABSOLUTO</t>
  </si>
  <si>
    <t>RELATIVO</t>
  </si>
  <si>
    <t>TRIMESTRE ANTERIOR</t>
  </si>
  <si>
    <t>REMUNERACIONES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</si>
  <si>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</si>
  <si>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</si>
  <si>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</si>
  <si>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</si>
  <si>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</si>
  <si>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</si>
  <si>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</si>
  <si>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REMUNERACIONES EVENTUALES</t>
  </si>
  <si>
    <t>0.02.01</t>
  </si>
  <si>
    <t>Tiempo extraordinario</t>
  </si>
  <si>
    <t>0.02.02</t>
  </si>
  <si>
    <t>Recargo de funciones</t>
  </si>
  <si>
    <t>0.02.04</t>
  </si>
  <si>
    <t>Compensación de vacaciones</t>
  </si>
  <si>
    <t>0.02.05</t>
  </si>
  <si>
    <t>Dietas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</si>
  <si>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</si>
  <si>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</si>
  <si>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</si>
  <si>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</si>
  <si>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</si>
  <si>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</si>
  <si>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</si>
  <si>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</si>
  <si>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</si>
  <si>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</si>
  <si>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</si>
  <si>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</si>
  <si>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</si>
  <si>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</si>
  <si>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</si>
  <si>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</si>
  <si>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</si>
  <si>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</si>
  <si>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</si>
  <si>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</si>
  <si>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</si>
  <si>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</si>
  <si>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</si>
  <si>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</si>
  <si>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</si>
  <si>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</si>
  <si>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</si>
  <si>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</si>
  <si>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</si>
  <si>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</si>
  <si>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</si>
  <si>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</t>
  </si>
  <si>
    <t>REMUNERACIONES DIVERSAS</t>
  </si>
  <si>
    <t>0.99.99</t>
  </si>
  <si>
    <t>Otras remuneraciones</t>
  </si>
  <si>
    <t>SERVICIOS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</si>
  <si>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</si>
  <si>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</si>
  <si>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</si>
  <si>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</si>
  <si>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</si>
  <si>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</si>
  <si>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</si>
  <si>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</si>
  <si>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</si>
  <si>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</si>
  <si>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</si>
  <si>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</si>
  <si>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</si>
  <si>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</si>
  <si>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</si>
  <si>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</si>
  <si>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</si>
  <si>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</si>
  <si>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</si>
  <si>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</si>
  <si>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</si>
  <si>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</si>
  <si>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</si>
  <si>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</si>
  <si>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</si>
  <si>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</si>
  <si>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</si>
  <si>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</si>
  <si>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</si>
  <si>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</si>
  <si>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</si>
  <si>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</si>
  <si>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</si>
  <si>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</si>
  <si>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</si>
  <si>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</si>
  <si>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tecnologías de información</t>
  </si>
  <si>
    <t>SERVICIOS DE GESTION Y APOYO</t>
  </si>
  <si>
    <t>1.04.01</t>
  </si>
  <si>
    <t>Servicios en ciencias de la salud</t>
  </si>
  <si>
    <t>1.04.02</t>
  </si>
  <si>
    <t>Servicios jurídicos</t>
  </si>
  <si>
    <t>1.04.03</t>
  </si>
  <si>
    <t>Servicios de ingeniería y arquitectura</t>
  </si>
  <si>
    <t>1.04.04</t>
  </si>
  <si>
    <t>Servicios de ciencias económicas y sociales</t>
  </si>
  <si>
    <t>1.04.04.01</t>
  </si>
  <si>
    <t>Servicios de ciencias económicas y sociales Auditorias</t>
  </si>
  <si>
    <t>1.04.04.02</t>
  </si>
  <si>
    <t>Servicios de ciencias económicas y sociales Asesor de Riesgos</t>
  </si>
  <si>
    <t>1.04.04.03</t>
  </si>
  <si>
    <t>Servicios de ciencias económicas y sociales Monitoreo y Otros</t>
  </si>
  <si>
    <t>1.04.04.04</t>
  </si>
  <si>
    <t>Servicios de ciencias económicas y sociales Consultoria</t>
  </si>
  <si>
    <t>1.04.05</t>
  </si>
  <si>
    <t>Servicios informáticos</t>
  </si>
  <si>
    <t>1.04.06</t>
  </si>
  <si>
    <t>Servicios Generales</t>
  </si>
  <si>
    <t>1.04.06.01</t>
  </si>
  <si>
    <t>Servicios de Limpieza</t>
  </si>
  <si>
    <t>1.04.06.02</t>
  </si>
  <si>
    <t>Servicios de Vigilancia</t>
  </si>
  <si>
    <t>1.04.06.03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</si>
  <si>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</si>
  <si>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</si>
  <si>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</si>
  <si>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</si>
  <si>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</si>
  <si>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</si>
  <si>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</si>
  <si>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</si>
  <si>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</si>
  <si>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</si>
  <si>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</si>
  <si>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</si>
  <si>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</si>
  <si>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</si>
  <si>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</si>
  <si>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</si>
  <si>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</si>
  <si>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</si>
  <si>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</si>
  <si>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</si>
  <si>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</si>
  <si>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</si>
  <si>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</t>
  </si>
  <si>
    <t>MANTENIMIENTO Y REPARACION</t>
  </si>
  <si>
    <t>1.08.01</t>
  </si>
  <si>
    <t>Mantenimiento de edificios, locales y terrenos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</si>
  <si>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</si>
  <si>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</si>
  <si>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</si>
  <si>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</si>
  <si>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</si>
  <si>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</si>
  <si>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</si>
  <si>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</si>
  <si>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</si>
  <si>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</si>
  <si>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</si>
  <si>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 de informacion</t>
  </si>
  <si>
    <t>1.08.99</t>
  </si>
  <si>
    <t>Mantenimiento y reparación de otros equipos</t>
  </si>
  <si>
    <t>IMPUESTOS</t>
  </si>
  <si>
    <t>1.09.02</t>
  </si>
  <si>
    <t>Impuestos sobre la propiedad de bienes inmuebles</t>
  </si>
  <si>
    <t>1.09.99</t>
  </si>
  <si>
    <t>Otros impuestos</t>
  </si>
  <si>
    <t>SERVICIOS DIVERSOS</t>
  </si>
  <si>
    <t>1.99.02</t>
  </si>
  <si>
    <t>Intereses moratorios y multas</t>
  </si>
  <si>
    <t>1.99.99</t>
  </si>
  <si>
    <t>Otros servicios no especificados</t>
  </si>
  <si>
    <t>MATERIALES Y SUMINISTROS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</si>
  <si>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</si>
  <si>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</si>
  <si>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</si>
  <si>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</si>
  <si>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</si>
  <si>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</si>
  <si>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</si>
  <si>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</si>
  <si>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</si>
  <si>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ALIMENTOS Y PRODUCTOS AGROPECUARIOS</t>
  </si>
  <si>
    <t>2.02.03</t>
  </si>
  <si>
    <t>Alimentos y bebidas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</si>
  <si>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</si>
  <si>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</si>
  <si>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</si>
  <si>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</si>
  <si>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</si>
  <si>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</si>
  <si>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</si>
  <si>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</si>
  <si>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</si>
  <si>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</si>
  <si>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</si>
  <si>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</si>
  <si>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</si>
  <si>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</si>
  <si>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</si>
  <si>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HERRAMIENTAS, REPUESTOS Y ACCESORIOS</t>
  </si>
  <si>
    <t>2.04.01</t>
  </si>
  <si>
    <t>Herramientas e instrumentos</t>
  </si>
  <si>
    <t>2.04.02</t>
  </si>
  <si>
    <t>Repuestos y accesorios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</si>
  <si>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</si>
  <si>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</si>
  <si>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</si>
  <si>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</si>
  <si>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</si>
  <si>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</si>
  <si>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</si>
  <si>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</si>
  <si>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</si>
  <si>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</si>
  <si>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Utiles y materiales de limpieza</t>
  </si>
  <si>
    <t>2.99.06</t>
  </si>
  <si>
    <t>Utiles y materiales de resguardo y seguridad</t>
  </si>
  <si>
    <t>2.99.07</t>
  </si>
  <si>
    <t>Utiles y materiales de cocina y comedor</t>
  </si>
  <si>
    <t>2.99.99</t>
  </si>
  <si>
    <t>Otros útiles, materiales y suministros</t>
  </si>
  <si>
    <t>INTERESES Y COMISIONES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</si>
  <si>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</si>
  <si>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</si>
  <si>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</si>
  <si>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</si>
  <si>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</si>
  <si>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INTERESES SOBRE PRESTAMOS</t>
  </si>
  <si>
    <t>3.02.01</t>
  </si>
  <si>
    <t>Intereses sobre préstamos del Gobierno Central</t>
  </si>
  <si>
    <t>3.02.02</t>
  </si>
  <si>
    <t>Intereses sobre préstamos de Organos Desconcentrados</t>
  </si>
  <si>
    <t>3.02.03</t>
  </si>
  <si>
    <t>Intereses sobre préstamos de Instituciones Descentralizadas no Empresariales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</si>
  <si>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</si>
  <si>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</si>
  <si>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</si>
  <si>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</si>
  <si>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</si>
  <si>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</si>
  <si>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</si>
  <si>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</si>
  <si>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</si>
  <si>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</si>
  <si>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</si>
  <si>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</si>
  <si>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</si>
  <si>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COMISIONES Y OTROS GASTOS</t>
  </si>
  <si>
    <t>3.04.01</t>
  </si>
  <si>
    <t>Comisiones y otros gastos sobre títulos valores internos</t>
  </si>
  <si>
    <t>3.04.02</t>
  </si>
  <si>
    <t>Comisiones y otros gastos sobre títulos valores del sector externo</t>
  </si>
  <si>
    <t>3.04.03</t>
  </si>
  <si>
    <t>Comisiones y otros gastos sobre préstamos del sector interno</t>
  </si>
  <si>
    <t>3.04.04</t>
  </si>
  <si>
    <t>Comisiones y otros gastos sobre préstamos del sector externo</t>
  </si>
  <si>
    <t>3.04.05</t>
  </si>
  <si>
    <t>Diferencias por tipo de cambio</t>
  </si>
  <si>
    <t>3.04.06</t>
  </si>
  <si>
    <t>Comisiones y Otros Gastos por Administración de Fideicomisos</t>
  </si>
  <si>
    <t>BIENES DURADEROS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</si>
  <si>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</si>
  <si>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</si>
  <si>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</si>
  <si>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</si>
  <si>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</si>
  <si>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</si>
  <si>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</si>
  <si>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</si>
  <si>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</si>
  <si>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</si>
  <si>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</si>
  <si>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</si>
  <si>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</si>
  <si>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</si>
  <si>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</si>
  <si>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</si>
  <si>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 y equipo diverso</t>
  </si>
  <si>
    <t>CONSTRUCCIONES, ADICIONES Y MEJORAS</t>
  </si>
  <si>
    <t>5.02.01</t>
  </si>
  <si>
    <t>Edificios</t>
  </si>
  <si>
    <t>BIENES DURADEROS DIVERSOS</t>
  </si>
  <si>
    <t>5.99.03</t>
  </si>
  <si>
    <t>Bienes Intangibles</t>
  </si>
  <si>
    <t>TRANSFERENCIAS CORRIENTES</t>
  </si>
  <si>
    <t>TRANSFERENCIAS CORRIENTES AL SECTOR PUBLICO</t>
  </si>
  <si>
    <t>6.01.01</t>
  </si>
  <si>
    <t>Transferencias corrientes al Gobierno Central</t>
  </si>
  <si>
    <t>6.01.01.01</t>
  </si>
  <si>
    <t>Banco Central de CR (SUGEF)</t>
  </si>
  <si>
    <t>6.01.02</t>
  </si>
  <si>
    <t>Transferencias corrientes a Órganos Desconcentrados</t>
  </si>
  <si>
    <t>6.01.02.01</t>
  </si>
  <si>
    <t>Comisión Nacional de Prevención de Riesgos y Atención de Emergencias  (CNE)</t>
  </si>
  <si>
    <t>6.01.06</t>
  </si>
  <si>
    <t>Transferencias corrientes a Instituciones Públicas Financieras</t>
  </si>
  <si>
    <t>6.01.06.01</t>
  </si>
  <si>
    <t>Banco Crédito Agrícola de Cartago</t>
  </si>
  <si>
    <t>6.01.06.02</t>
  </si>
  <si>
    <t>Banco Popular y Desarrollo Comunal</t>
  </si>
  <si>
    <t>6.01.06.03</t>
  </si>
  <si>
    <t>Banco Nacional de Costa Rica</t>
  </si>
  <si>
    <t>6.01.06.04</t>
  </si>
  <si>
    <t>Instituto Nacional de Vivienda y Urbanismo</t>
  </si>
  <si>
    <t>6.01.06.05</t>
  </si>
  <si>
    <t>Banco de Costa Rica</t>
  </si>
  <si>
    <t>6.01.06.06</t>
  </si>
  <si>
    <t>Banco Hipotecario de la Vivienda</t>
  </si>
  <si>
    <t>6.01.06.07</t>
  </si>
  <si>
    <t>Banco Central de Costa Rica (INTERCLEAR)</t>
  </si>
  <si>
    <t>6.01.06.08</t>
  </si>
  <si>
    <t>Banco Central de Costa Rica (SUGEF)</t>
  </si>
  <si>
    <t>TRANSFERENCIAS CORRIENTES A PERSONAS</t>
  </si>
  <si>
    <t>6.02.01</t>
  </si>
  <si>
    <t>Becas a funcionarios</t>
  </si>
  <si>
    <t>6.02.02</t>
  </si>
  <si>
    <t>Becas a terceras personas</t>
  </si>
  <si>
    <t>6.02.99</t>
  </si>
  <si>
    <t>Otras Transferencias a Personas</t>
  </si>
  <si>
    <t>PRESTACIONES</t>
  </si>
  <si>
    <t>6.03.01</t>
  </si>
  <si>
    <t>Prestaciones legales</t>
  </si>
  <si>
    <t>6.03.01.01</t>
  </si>
  <si>
    <t>Cesantía y Preaviso</t>
  </si>
  <si>
    <t>6.03.01.02</t>
  </si>
  <si>
    <t>Vacaciones</t>
  </si>
  <si>
    <t>6.03.99</t>
  </si>
  <si>
    <t>Otras Prestaciones</t>
  </si>
  <si>
    <t>TRANSFERENCIAS CORRIENTES A ENTIDADES PRIVADAS SIN FINES DE LUCRO</t>
  </si>
  <si>
    <t>6.04.01</t>
  </si>
  <si>
    <t>Transferencias corrientes a asociaciones</t>
  </si>
  <si>
    <t>6.04.01.01</t>
  </si>
  <si>
    <t>ASEDEMASA</t>
  </si>
  <si>
    <t>6.04.01.02</t>
  </si>
  <si>
    <t>ASECCSS</t>
  </si>
  <si>
    <t>6.04.01.03</t>
  </si>
  <si>
    <t>ASECLIBI</t>
  </si>
  <si>
    <t>6.04.01.04</t>
  </si>
  <si>
    <t>ASEMINA</t>
  </si>
  <si>
    <t>6.04.01.05</t>
  </si>
  <si>
    <t>ASEPANDUIT</t>
  </si>
  <si>
    <t>6.04.03</t>
  </si>
  <si>
    <t>Transferencias corrientes a cooperativas</t>
  </si>
  <si>
    <t>6.04.03.01</t>
  </si>
  <si>
    <t>Coopenae RL</t>
  </si>
  <si>
    <t>6.04.03.02</t>
  </si>
  <si>
    <t>Coocique RL</t>
  </si>
  <si>
    <t>6.04.03.03</t>
  </si>
  <si>
    <t>Coopealianza RL</t>
  </si>
  <si>
    <t>6.04.03.04</t>
  </si>
  <si>
    <t>Coopeservidores RL</t>
  </si>
  <si>
    <t>6.04.03.05</t>
  </si>
  <si>
    <t>Coopemex RL</t>
  </si>
  <si>
    <t>6.04.03.06</t>
  </si>
  <si>
    <t>Coope-San Marcos RL</t>
  </si>
  <si>
    <t>6.04.03.07</t>
  </si>
  <si>
    <t>Coopeacosta RL</t>
  </si>
  <si>
    <t>6.04.03.08</t>
  </si>
  <si>
    <t>Coopeande RL</t>
  </si>
  <si>
    <t>6.04.03.09</t>
  </si>
  <si>
    <t>Coopeuna RL</t>
  </si>
  <si>
    <t>6.04.03.10</t>
  </si>
  <si>
    <t>Coope-San Ramón</t>
  </si>
  <si>
    <t>6.04.03.11</t>
  </si>
  <si>
    <t>Coope-Aserrí</t>
  </si>
  <si>
    <t>6.04.03.12</t>
  </si>
  <si>
    <t>Coope-Caja</t>
  </si>
  <si>
    <t>6.04.03.13</t>
  </si>
  <si>
    <t>Coope-Mep RL</t>
  </si>
  <si>
    <t>6.04.03.14</t>
  </si>
  <si>
    <t>Coope-Orotina RL</t>
  </si>
  <si>
    <t>6.04.03.15</t>
  </si>
  <si>
    <t>Coopeesparta RL</t>
  </si>
  <si>
    <t>6.04.03.16</t>
  </si>
  <si>
    <t>Credecoop RL</t>
  </si>
  <si>
    <t>6.04.03.17</t>
  </si>
  <si>
    <t>Coopejudicial RL</t>
  </si>
  <si>
    <t>6.04.04</t>
  </si>
  <si>
    <t>Transferencias corrientes a otras entidades privadas sin fines de lucro</t>
  </si>
  <si>
    <t>6.04.04.01</t>
  </si>
  <si>
    <t>Asociación Centroamericana de Vivienda (ACENVI)</t>
  </si>
  <si>
    <t>TRANSFERENCIAS CORRIENTES A EMPRESAS PRIVADAS</t>
  </si>
  <si>
    <t>6.05.01</t>
  </si>
  <si>
    <t>Transferencias corrientes a empresas privadas</t>
  </si>
  <si>
    <t>6.05.01.01</t>
  </si>
  <si>
    <t>Grupo Mutual Alajuela - La Vivienda</t>
  </si>
  <si>
    <t>6.05.01.02</t>
  </si>
  <si>
    <t>Mutual Cartago de Ahorro y Préstamo</t>
  </si>
  <si>
    <t>6.05.01.04</t>
  </si>
  <si>
    <t>Banca Promérica</t>
  </si>
  <si>
    <t>6.05.01.05</t>
  </si>
  <si>
    <t>Fundación Costa Rica - Canadá</t>
  </si>
  <si>
    <t>6.05.01.06</t>
  </si>
  <si>
    <t>BAC San José</t>
  </si>
  <si>
    <t>6.05.01.07</t>
  </si>
  <si>
    <t>Cámara de Bancos e Instituciones Financieras de Costa Rica</t>
  </si>
  <si>
    <t>6.05.01.08</t>
  </si>
  <si>
    <t>Banco Improsa SA</t>
  </si>
  <si>
    <t>6.05.01.09</t>
  </si>
  <si>
    <t>Banco de Soluciones Bansol de Costa Ricas S A</t>
  </si>
  <si>
    <t>6.05.01.10</t>
  </si>
  <si>
    <t>Banco Cathay</t>
  </si>
  <si>
    <t>OTRAS TRANSFERENCIAS CORRIENTES AL SECTOR PRIVADO</t>
  </si>
  <si>
    <t>6.06.01</t>
  </si>
  <si>
    <t>Indemnizaciones</t>
  </si>
  <si>
    <t>6.06.02</t>
  </si>
  <si>
    <t>Reintegros y Devoluciones</t>
  </si>
  <si>
    <t>7</t>
  </si>
  <si>
    <t>TRANSFERENCIAS DE CAPITAL</t>
  </si>
  <si>
    <t>7.01</t>
  </si>
  <si>
    <t>TRANSFERENCIAS DE CAPITAL AL SECTOR PÚBLICO</t>
  </si>
  <si>
    <t>7.01.02</t>
  </si>
  <si>
    <t>Transferencias de capital a Órganos Desconcentrados</t>
  </si>
  <si>
    <t>7.01.02.01</t>
  </si>
  <si>
    <t>Comisión Nacional de Emergencias (CNE)</t>
  </si>
  <si>
    <t>7.01.05</t>
  </si>
  <si>
    <t>A EMPRESAS PUBLICAS NO FINANCIERAS</t>
  </si>
  <si>
    <t>7.01.05.01</t>
  </si>
  <si>
    <t>Junta de Proteccion Social de San Jose</t>
  </si>
  <si>
    <t>7.01.06</t>
  </si>
  <si>
    <t>Transferencias de capital a Instituciones Públicas Financieras</t>
  </si>
  <si>
    <t>7.01.06.01</t>
  </si>
  <si>
    <t>7.01.06.02</t>
  </si>
  <si>
    <t>7.01.06.03</t>
  </si>
  <si>
    <t>7.01.06.04</t>
  </si>
  <si>
    <t>7.01.06.05</t>
  </si>
  <si>
    <t>7.03</t>
  </si>
  <si>
    <t>TRANSFERENCIAS DE CAPITAL A ENTIDADES PRIVADAS SIN FINES DE LUCRO</t>
  </si>
  <si>
    <t>7.03.01</t>
  </si>
  <si>
    <t>Transferencias de capital a asociaciones</t>
  </si>
  <si>
    <t>7.03.01.01</t>
  </si>
  <si>
    <t>7.03.01.02</t>
  </si>
  <si>
    <t>7.03.01.03</t>
  </si>
  <si>
    <t>7.03.01.04</t>
  </si>
  <si>
    <t>7.03.01.05</t>
  </si>
  <si>
    <t>7.03.03</t>
  </si>
  <si>
    <t>Transferencias de capital a cooperativas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</si>
  <si>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</si>
  <si>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</si>
  <si>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</si>
  <si>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</si>
  <si>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</si>
  <si>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</si>
  <si>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</si>
  <si>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</si>
  <si>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</si>
  <si>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</si>
  <si>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>7.03.03.11</t>
  </si>
  <si>
    <t>7.03.03.12</t>
  </si>
  <si>
    <t>7.03.03.13</t>
  </si>
  <si>
    <t>7.03.03.14</t>
  </si>
  <si>
    <t>7.03.03.15</t>
  </si>
  <si>
    <t>7.03.03.16</t>
  </si>
  <si>
    <t>7.03.03.17</t>
  </si>
  <si>
    <t>7.04</t>
  </si>
  <si>
    <t>TRANSFERENCIAS DE CAPITAL A EMPRESAS PRIVADAS</t>
  </si>
  <si>
    <t>7.04.01</t>
  </si>
  <si>
    <t>Transferencias de capital a empresas privadas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</si>
  <si>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</si>
  <si>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</si>
  <si>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</si>
  <si>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</si>
  <si>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</si>
  <si>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</si>
  <si>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</si>
  <si>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</si>
  <si>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CUENTAS ESPECIALES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</si>
  <si>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</si>
  <si>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</si>
  <si>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</si>
  <si>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</si>
  <si>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</si>
  <si>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TOTAL GENERAL</t>
  </si>
  <si>
    <t>(1)  INCLUYE LA MODIFICACIÓN PRESUPUESTARIA N°1, N°2 Y N°3  AL PRESUPUESTO ORDINARIO  DEL BANCO HIPOTECARIO DE LA VIVIENDA PARA EL PERIODO 2020.</t>
  </si>
  <si>
    <t xml:space="preserve">Intereses y Comisiones </t>
  </si>
  <si>
    <t>INFORME DE EJECUCIÓN PRESUPUESTARIA DE INGRESOS</t>
  </si>
  <si>
    <t>CÓDIGO</t>
  </si>
  <si>
    <t>PARTIDAS</t>
  </si>
  <si>
    <t>PRESUPUESTO ORDINARIO</t>
  </si>
  <si>
    <t>MODIFICACIONES (1)</t>
  </si>
  <si>
    <t>INGRESO REAL JUNIO</t>
  </si>
  <si>
    <t>INGRESO ACUMULADO  JUNIO</t>
  </si>
  <si>
    <t>ACUMULADO TRIMESTRE ANTERIOR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</si>
  <si>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</si>
  <si>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</si>
  <si>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</si>
  <si>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</si>
  <si>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</si>
  <si>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</si>
  <si>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</si>
  <si>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</si>
  <si>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</si>
  <si>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</si>
  <si>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</si>
  <si>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1</t>
  </si>
  <si>
    <t>00</t>
  </si>
  <si>
    <t>0</t>
  </si>
  <si>
    <t>000</t>
  </si>
  <si>
    <t>INGRESOS CORRIENTES</t>
  </si>
  <si>
    <t>3</t>
  </si>
  <si>
    <t>INGRESOS NO TRIBUTARIOS</t>
  </si>
  <si>
    <t>2</t>
  </si>
  <si>
    <t>INGRESOS DE LA PROPIEDAD</t>
  </si>
  <si>
    <t>RENTA DE ACTIVOS FINANCIEROS</t>
  </si>
  <si>
    <t>01</t>
  </si>
  <si>
    <t>INTERESES SOBRE TÍTULOS VALORES</t>
  </si>
  <si>
    <t>Intereses  sobre títulos valores del Gobierno Central</t>
  </si>
  <si>
    <t>05</t>
  </si>
  <si>
    <t>Intereses  sobre títulos valores de Empresas Públicas no Financieras</t>
  </si>
  <si>
    <t>06</t>
  </si>
  <si>
    <t>Intereses  sobre títulos valores de Instituciones Públicas Financieras</t>
  </si>
  <si>
    <t>07</t>
  </si>
  <si>
    <t>Intereses  sobre títulos valores del Sector Privado</t>
  </si>
  <si>
    <t>02</t>
  </si>
  <si>
    <t>INTERESES Y COMISIONES SOBRE PRÉSTAMOS</t>
  </si>
  <si>
    <t xml:space="preserve">Intereses y comisiones sobre préstamos a Instituciones Públicas Financieras </t>
  </si>
  <si>
    <t>Intereses sobre préstamos al Sector Privado.</t>
  </si>
  <si>
    <t>03</t>
  </si>
  <si>
    <t>OTRAS RENTAS DE ACTIVOS FINANCIEROS</t>
  </si>
  <si>
    <t>Intereses sobre cuentas corrientes y otros depósitos en bancos públicos</t>
  </si>
  <si>
    <t>04</t>
  </si>
  <si>
    <t>9</t>
  </si>
  <si>
    <t>OTROS INGRESOS NO TRIBUTARIOS</t>
  </si>
  <si>
    <t>Ingresos varios no especificados</t>
  </si>
  <si>
    <t>Primas del Fondo de Garantías</t>
  </si>
  <si>
    <t>Recaudación de la Lotería Instantánea</t>
  </si>
  <si>
    <t>Otros ingresos varios no específicos</t>
  </si>
  <si>
    <t>4</t>
  </si>
  <si>
    <t>TRANSFERENCIAS CORRIENTES DEL SECTOR PÚBLICO</t>
  </si>
  <si>
    <t>Transferencias corrientes del Gobierno Central (Ministerio de Hacienda)</t>
  </si>
  <si>
    <t>Transferencias corrientes de Órganos Desconcentrados (FODESAF, CNE)</t>
  </si>
  <si>
    <t>5</t>
  </si>
  <si>
    <t>Transferencias corrientes de Empresas Públicas no 
Financieras (JPSSJ)</t>
  </si>
  <si>
    <t>6</t>
  </si>
  <si>
    <t>Transferencias corrientes de Instituciones Públicas 
Financieras</t>
  </si>
  <si>
    <t>TRANSFERENCIAS CORRIENTES DEL SECTOR PRIVADO</t>
  </si>
  <si>
    <t>Sector Privado (Mutuales, Cooperativas, etc.)</t>
  </si>
  <si>
    <t>INGRESOS DE CAPITAL</t>
  </si>
  <si>
    <t>TRANSFERENCIAS DE CAPITAL DEL SECTOR PÚBLICO</t>
  </si>
  <si>
    <t>Transferencias de capital del Gobierno Central (Ministerio de Hacienda)</t>
  </si>
  <si>
    <t>Transferencias de capital de Órganos Desconcentrados (FODESAF, CNE)</t>
  </si>
  <si>
    <t>Transferencias de capital de Empresas Públicas no 
Financieras (JPSSJ)</t>
  </si>
  <si>
    <t>Transferencias de capital de Instituciones Públicas Financieras (INVU)</t>
  </si>
  <si>
    <t>TRANSFERENCIAS DE CAPITAL DEL SECTOR PRIVADO</t>
  </si>
  <si>
    <t>Transferencias de capital del Sector Privado (Cooperativas y Mutuales)</t>
  </si>
  <si>
    <t>FINANCIAMIENTO</t>
  </si>
  <si>
    <t>FINANCIAMIENTO INTERNO</t>
  </si>
  <si>
    <t>TÍTULOS VALORES</t>
  </si>
  <si>
    <t>Colocación de Títulos Valores de Largo Plazo</t>
  </si>
  <si>
    <t>RECURSOS DE VIGENCIAS ANTERIORES</t>
  </si>
  <si>
    <t>Superávit Libre</t>
  </si>
  <si>
    <t>Superávit Específico</t>
  </si>
  <si>
    <t>TOTAL INGRESOS</t>
  </si>
  <si>
    <t>{1}  INCLUYE EL PRESUPUESTO EXTRAORDINARIO Nº 1,  AL PRESUPUESTO ORDINARIO  PARA EL PERIODO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</si>
</sst>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9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Arial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4" fontId="2" fillId="0" borderId="0" xfId="0" applyNumberFormat="1" applyFont="1" applyAlignment="1">
      <alignment vertical="center"/>
    </xf>
    <xf numFmtId="9" fontId="2" fillId="0" borderId="0" xfId="2" applyFont="1" applyAlignment="1">
      <alignment vertical="center"/>
    </xf>
    <xf numFmtId="164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9" fontId="3" fillId="0" borderId="7" xfId="2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10" fontId="3" fillId="0" borderId="6" xfId="2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10" fontId="3" fillId="0" borderId="11" xfId="2" applyNumberFormat="1" applyFont="1" applyBorder="1" applyAlignment="1">
      <alignment horizontal="right" vertical="center"/>
    </xf>
    <xf numFmtId="49" fontId="2" fillId="0" borderId="1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 applyProtection="1">
      <alignment vertical="center"/>
      <protection locked="0"/>
    </xf>
    <xf numFmtId="10" fontId="2" fillId="0" borderId="11" xfId="2" applyNumberFormat="1" applyFont="1" applyBorder="1" applyAlignment="1" applyProtection="1">
      <alignment vertical="center"/>
      <protection locked="0"/>
    </xf>
    <xf numFmtId="164" fontId="3" fillId="0" borderId="0" xfId="1" applyFont="1" applyAlignment="1">
      <alignment vertical="center"/>
    </xf>
    <xf numFmtId="10" fontId="2" fillId="0" borderId="11" xfId="2" applyNumberFormat="1" applyFont="1" applyBorder="1" applyAlignment="1">
      <alignment horizontal="right" vertic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 shrinkToFit="1"/>
    </xf>
    <xf numFmtId="0" fontId="3" fillId="0" borderId="0" xfId="0" applyFont="1" applyAlignment="1">
      <alignment horizontal="justify" vertical="center"/>
    </xf>
    <xf numFmtId="0" fontId="3" fillId="0" borderId="9" xfId="0" applyFont="1" applyBorder="1" applyAlignment="1">
      <alignment horizontal="justify" vertical="center"/>
    </xf>
    <xf numFmtId="49" fontId="2" fillId="0" borderId="10" xfId="0" quotePrefix="1" applyNumberFormat="1" applyFont="1" applyBorder="1" applyAlignment="1">
      <alignment vertical="center"/>
    </xf>
    <xf numFmtId="0" fontId="2" fillId="0" borderId="0" xfId="0" quotePrefix="1" applyFont="1" applyAlignment="1">
      <alignment horizontal="left" vertical="center" wrapText="1" shrinkToFit="1"/>
    </xf>
    <xf numFmtId="49" fontId="3" fillId="0" borderId="10" xfId="0" quotePrefix="1" applyNumberFormat="1" applyFont="1" applyBorder="1" applyAlignment="1">
      <alignment vertical="center"/>
    </xf>
    <xf numFmtId="10" fontId="3" fillId="0" borderId="7" xfId="2" applyNumberFormat="1" applyFont="1" applyBorder="1" applyAlignment="1">
      <alignment horizontal="right" vertical="center"/>
    </xf>
    <xf numFmtId="4" fontId="2" fillId="0" borderId="11" xfId="0" applyNumberFormat="1" applyFont="1" applyBorder="1" applyAlignment="1" applyProtection="1">
      <alignment horizontal="right" vertical="center"/>
      <protection locked="0"/>
    </xf>
    <xf numFmtId="10" fontId="2" fillId="0" borderId="11" xfId="2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 shrinkToFit="1"/>
    </xf>
    <xf numFmtId="10" fontId="3" fillId="0" borderId="11" xfId="2" applyNumberFormat="1" applyFont="1" applyFill="1" applyBorder="1" applyAlignment="1" applyProtection="1">
      <alignment horizontal="right" vertical="center"/>
      <protection locked="0"/>
    </xf>
    <xf numFmtId="164" fontId="3" fillId="0" borderId="0" xfId="1" applyFont="1" applyFill="1" applyAlignment="1">
      <alignment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10" fontId="2" fillId="0" borderId="11" xfId="2" applyNumberFormat="1" applyFont="1" applyFill="1" applyBorder="1" applyAlignment="1" applyProtection="1">
      <alignment horizontal="right" vertical="center"/>
      <protection locked="0"/>
    </xf>
    <xf numFmtId="164" fontId="2" fillId="0" borderId="0" xfId="1" applyFont="1" applyFill="1" applyAlignment="1">
      <alignment vertical="center"/>
    </xf>
    <xf numFmtId="10" fontId="3" fillId="0" borderId="11" xfId="2" applyNumberFormat="1" applyFont="1" applyFill="1" applyBorder="1" applyAlignment="1">
      <alignment horizontal="right" vertical="center"/>
    </xf>
    <xf numFmtId="164" fontId="3" fillId="0" borderId="0" xfId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10" fontId="3" fillId="0" borderId="3" xfId="2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/>
    </xf>
    <xf numFmtId="164" fontId="2" fillId="0" borderId="11" xfId="1" applyFont="1" applyFill="1" applyBorder="1" applyAlignment="1" applyProtection="1">
      <alignment vertical="center"/>
      <protection locked="0"/>
    </xf>
    <xf numFmtId="0" fontId="2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13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 applyProtection="1">
      <alignment horizontal="right" vertical="center"/>
      <protection locked="0"/>
    </xf>
    <xf numFmtId="10" fontId="2" fillId="0" borderId="6" xfId="2" applyNumberFormat="1" applyFont="1" applyBorder="1" applyAlignment="1" applyProtection="1">
      <alignment horizontal="right" vertical="center"/>
      <protection locked="0"/>
    </xf>
    <xf numFmtId="49" fontId="2" fillId="0" borderId="0" xfId="0" applyNumberFormat="1" applyFont="1" applyAlignment="1">
      <alignment vertical="center"/>
    </xf>
    <xf numFmtId="165" fontId="3" fillId="2" borderId="0" xfId="3" quotePrefix="1" applyNumberFormat="1" applyFont="1" applyFill="1" applyAlignment="1">
      <alignment vertical="center"/>
    </xf>
    <xf numFmtId="9" fontId="3" fillId="2" borderId="0" xfId="2" quotePrefix="1" applyFont="1" applyFill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" fontId="2" fillId="0" borderId="7" xfId="1" applyNumberFormat="1" applyFont="1" applyBorder="1" applyAlignment="1">
      <alignment vertical="center"/>
    </xf>
    <xf numFmtId="0" fontId="6" fillId="0" borderId="0" xfId="4" applyFont="1" applyAlignment="1" applyProtection="1">
      <alignment horizontal="left" vertical="center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>
      <alignment horizontal="left"/>
    </xf>
    <xf numFmtId="4" fontId="8" fillId="0" borderId="0" xfId="5" applyNumberFormat="1" applyFont="1" applyAlignment="1" applyProtection="1">
      <alignment vertical="center"/>
      <protection locked="0"/>
    </xf>
    <xf numFmtId="0" fontId="8" fillId="0" borderId="0" xfId="5" applyFont="1" applyAlignment="1" applyProtection="1">
      <alignment vertical="center"/>
      <protection locked="0"/>
    </xf>
    <xf numFmtId="0" fontId="6" fillId="0" borderId="7" xfId="4" applyFont="1" applyBorder="1" applyAlignment="1" applyProtection="1">
      <alignment horizontal="center" vertical="center"/>
      <protection locked="0"/>
    </xf>
    <xf numFmtId="4" fontId="6" fillId="0" borderId="7" xfId="4" applyNumberFormat="1" applyFont="1" applyBorder="1" applyAlignment="1" applyProtection="1">
      <alignment horizontal="center" vertical="center" wrapText="1"/>
      <protection locked="0"/>
    </xf>
    <xf numFmtId="4" fontId="6" fillId="0" borderId="7" xfId="4" applyNumberFormat="1" applyFont="1" applyBorder="1" applyAlignment="1">
      <alignment horizontal="center" vertical="center" wrapText="1"/>
    </xf>
    <xf numFmtId="4" fontId="6" fillId="0" borderId="7" xfId="5" applyNumberFormat="1" applyFont="1" applyBorder="1" applyAlignment="1">
      <alignment horizontal="center" vertical="center" wrapText="1"/>
    </xf>
    <xf numFmtId="4" fontId="6" fillId="0" borderId="3" xfId="4" applyNumberFormat="1" applyFont="1" applyBorder="1" applyAlignment="1">
      <alignment horizontal="center" vertical="center"/>
    </xf>
    <xf numFmtId="4" fontId="6" fillId="0" borderId="6" xfId="4" applyNumberFormat="1" applyFont="1" applyBorder="1" applyAlignment="1">
      <alignment horizontal="center" vertical="center"/>
    </xf>
    <xf numFmtId="49" fontId="6" fillId="0" borderId="4" xfId="4" applyNumberFormat="1" applyFont="1" applyBorder="1" applyAlignment="1">
      <alignment horizontal="center" vertical="center"/>
    </xf>
    <xf numFmtId="49" fontId="6" fillId="0" borderId="13" xfId="4" applyNumberFormat="1" applyFont="1" applyBorder="1" applyAlignment="1">
      <alignment horizontal="center" vertical="center"/>
    </xf>
    <xf numFmtId="49" fontId="6" fillId="0" borderId="9" xfId="4" applyNumberFormat="1" applyFont="1" applyBorder="1" applyAlignment="1">
      <alignment horizontal="center" vertical="center"/>
    </xf>
    <xf numFmtId="49" fontId="6" fillId="0" borderId="14" xfId="4" applyNumberFormat="1" applyFont="1" applyBorder="1" applyAlignment="1">
      <alignment horizontal="center" vertical="center"/>
    </xf>
    <xf numFmtId="0" fontId="6" fillId="0" borderId="7" xfId="4" applyFont="1" applyBorder="1" applyAlignment="1">
      <alignment vertical="center"/>
    </xf>
    <xf numFmtId="4" fontId="6" fillId="0" borderId="6" xfId="4" applyNumberFormat="1" applyFont="1" applyBorder="1" applyAlignment="1">
      <alignment vertical="center"/>
    </xf>
    <xf numFmtId="0" fontId="8" fillId="0" borderId="0" xfId="5" applyFont="1" applyAlignment="1">
      <alignment vertical="center"/>
    </xf>
    <xf numFmtId="49" fontId="6" fillId="0" borderId="8" xfId="4" applyNumberFormat="1" applyFont="1" applyBorder="1" applyAlignment="1">
      <alignment horizontal="center" vertical="center"/>
    </xf>
    <xf numFmtId="4" fontId="6" fillId="0" borderId="7" xfId="4" applyNumberFormat="1" applyFont="1" applyBorder="1" applyAlignment="1">
      <alignment vertical="center"/>
    </xf>
    <xf numFmtId="49" fontId="6" fillId="0" borderId="10" xfId="4" applyNumberFormat="1" applyFont="1" applyBorder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6" fillId="0" borderId="7" xfId="4" applyFont="1" applyBorder="1" applyAlignment="1">
      <alignment horizontal="left" vertical="center"/>
    </xf>
    <xf numFmtId="49" fontId="8" fillId="0" borderId="1" xfId="4" applyNumberFormat="1" applyFont="1" applyBorder="1" applyAlignment="1">
      <alignment horizontal="center" vertical="center"/>
    </xf>
    <xf numFmtId="49" fontId="8" fillId="0" borderId="12" xfId="4" applyNumberFormat="1" applyFont="1" applyBorder="1" applyAlignment="1">
      <alignment horizontal="center" vertical="center"/>
    </xf>
    <xf numFmtId="49" fontId="8" fillId="0" borderId="14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left" vertical="center"/>
    </xf>
    <xf numFmtId="4" fontId="8" fillId="0" borderId="7" xfId="4" applyNumberFormat="1" applyFont="1" applyBorder="1" applyAlignment="1" applyProtection="1">
      <alignment horizontal="right" vertical="center"/>
      <protection locked="0"/>
    </xf>
    <xf numFmtId="4" fontId="8" fillId="0" borderId="7" xfId="5" applyNumberFormat="1" applyFont="1" applyBorder="1" applyAlignment="1" applyProtection="1">
      <alignment vertical="center"/>
      <protection locked="0"/>
    </xf>
    <xf numFmtId="0" fontId="6" fillId="0" borderId="7" xfId="4" quotePrefix="1" applyFont="1" applyBorder="1" applyAlignment="1">
      <alignment horizontal="left" vertical="center"/>
    </xf>
    <xf numFmtId="0" fontId="6" fillId="0" borderId="7" xfId="4" quotePrefix="1" applyFont="1" applyBorder="1" applyAlignment="1">
      <alignment horizontal="justify" vertical="center"/>
    </xf>
    <xf numFmtId="49" fontId="6" fillId="0" borderId="1" xfId="4" applyNumberFormat="1" applyFont="1" applyBorder="1" applyAlignment="1">
      <alignment horizontal="center" vertical="center"/>
    </xf>
    <xf numFmtId="49" fontId="6" fillId="0" borderId="12" xfId="4" applyNumberFormat="1" applyFont="1" applyBorder="1" applyAlignment="1">
      <alignment horizontal="center" vertical="center"/>
    </xf>
    <xf numFmtId="49" fontId="3" fillId="0" borderId="8" xfId="4" applyNumberFormat="1" applyFont="1" applyBorder="1" applyAlignment="1">
      <alignment horizontal="center" vertical="center"/>
    </xf>
    <xf numFmtId="49" fontId="3" fillId="0" borderId="9" xfId="4" applyNumberFormat="1" applyFont="1" applyBorder="1" applyAlignment="1">
      <alignment horizontal="center" vertical="center"/>
    </xf>
    <xf numFmtId="4" fontId="6" fillId="0" borderId="7" xfId="4" applyNumberFormat="1" applyFont="1" applyBorder="1" applyAlignment="1" applyProtection="1">
      <alignment horizontal="right" vertical="center"/>
      <protection locked="0"/>
    </xf>
    <xf numFmtId="49" fontId="2" fillId="0" borderId="1" xfId="4" applyNumberFormat="1" applyFont="1" applyBorder="1" applyAlignment="1">
      <alignment horizontal="center" vertical="center"/>
    </xf>
    <xf numFmtId="49" fontId="2" fillId="0" borderId="12" xfId="4" applyNumberFormat="1" applyFont="1" applyBorder="1" applyAlignment="1">
      <alignment horizontal="center" vertical="center"/>
    </xf>
    <xf numFmtId="4" fontId="6" fillId="0" borderId="7" xfId="4" applyNumberFormat="1" applyFont="1" applyBorder="1" applyAlignment="1">
      <alignment horizontal="right" vertical="center"/>
    </xf>
    <xf numFmtId="0" fontId="8" fillId="0" borderId="8" xfId="5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6" fillId="0" borderId="14" xfId="4" applyFont="1" applyBorder="1" applyAlignment="1">
      <alignment horizontal="center" vertical="center"/>
    </xf>
    <xf numFmtId="0" fontId="8" fillId="0" borderId="0" xfId="5" applyFont="1" applyAlignment="1" applyProtection="1">
      <alignment horizontal="center" vertical="center"/>
      <protection locked="0"/>
    </xf>
    <xf numFmtId="165" fontId="6" fillId="0" borderId="0" xfId="3" quotePrefix="1" applyNumberFormat="1" applyFont="1" applyAlignment="1">
      <alignment horizontal="justify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7" xfId="0" quotePrefix="1" applyFont="1" applyBorder="1" applyAlignment="1">
      <alignment horizontal="left" vertical="center"/>
    </xf>
    <xf numFmtId="1" fontId="3" fillId="0" borderId="7" xfId="0" applyNumberFormat="1" applyFont="1" applyBorder="1" applyAlignment="1">
      <alignment horizontal="justify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5" fontId="3" fillId="0" borderId="0" xfId="3" quotePrefix="1" applyNumberFormat="1" applyFont="1" applyFill="1" applyAlignment="1">
      <alignment vertical="center"/>
    </xf>
    <xf numFmtId="0" fontId="2" fillId="0" borderId="3" xfId="0" applyFont="1" applyBorder="1" applyAlignment="1">
      <alignment horizontal="left" vertical="center"/>
    </xf>
    <xf numFmtId="4" fontId="2" fillId="0" borderId="3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/>
    </xf>
    <xf numFmtId="0" fontId="2" fillId="0" borderId="11" xfId="0" quotePrefix="1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</cellXfs>
  <cellStyles count="6">
    <cellStyle name="Millares" xfId="1" builtinId="3"/>
    <cellStyle name="Normal" xfId="0" builtinId="0"/>
    <cellStyle name="Normal 2" xfId="5" xr:uid="{AACC0AF5-0E70-451F-8747-DB8BC2EBB65B}"/>
    <cellStyle name="Normal_ADMSUPER" xfId="3" xr:uid="{49B0A588-63C5-4430-A3BE-E5699AC6C459}"/>
    <cellStyle name="Normal_LIQING96" xfId="4" xr:uid="{BA4A9702-77CC-40CE-879C-E99D92E6681E}"/>
    <cellStyle name="Porcentaje" xfId="2" builtinId="5"/>
  </cellStyles>
  <dxfs count="1">
    <dxf>
      <fill>
        <patternFill patternType="solid">
          <fgColor rgb="FF99CC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_inst_Unidad/Dpto.%20Financiero%20Contable/PRESUPUESTO/Informes%20de%20%20Ejecucion%20Presupuestaria/Informes%20de%20Ejecucion%20Presupuestaria%202020/06-Junio/01.Informes%20de%20Ejecucion%20Junio%202020/Ejecucion%20Egresos%20Junio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UJARR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fla\Configuraci&#243;n%20local\Archivos%20temporales%20de%20Internet\OLK2E\Datos%20de%20familia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_inst\INFOSIG\Presupuesto%202090-2010%20(1180)\Proy_Coloca_REG_Col_118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yac\Configuraci&#243;n%20local\Archivos%20temporales%20de%20Internet\OLK31\LIBRO%20GENERAL%20INFORMACION%204%20CASOS%20LOMAS%20DE%20DESAMPARAD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SE&#209;OR%20DEL%20TRIUNF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UJARRA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f_inst_Unidad/Dpto.%20Financiero%20Contable/PRESUPUESTO/Informes%20de%20%20Ejecucion%20Presupuestaria/Informes%20de%20Ejecucion%20Presupuestaria%202020/06-Junio/01.Informes%20de%20Ejecucion%20Junio%202020/Ejecucion%20Ingresos%20Junio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yac\Configuraci&#243;n%20local\Archivos%20temporales%20de%20Internet\OLK31\LIBRO%20GENERAL%20INFORMACION%204%20CASOS%20LOMAS%20DE%20DESAMPARAD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SE&#209;OR%20DEL%20TRIUN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puesto 2020"/>
      <sheetName val="Gasto Mensual Unidad Ejecutora"/>
      <sheetName val="Control de Modificaciones"/>
      <sheetName val="Detalle Modificaciones Presu"/>
      <sheetName val="Total Unidad Ejecutora"/>
      <sheetName val="Total Programa"/>
      <sheetName val="Programa I"/>
      <sheetName val="Programa II"/>
      <sheetName val="Programa III"/>
      <sheetName val="Programa IV"/>
      <sheetName val="Programa V"/>
      <sheetName val="Informe Total de Ejecucion Egre"/>
      <sheetName val="Verificacion de Saldos"/>
      <sheetName val="Conciliacion Egresos"/>
      <sheetName val="Conciliacion FOSUVI"/>
      <sheetName val="50% Presupuesto FOSUVI"/>
      <sheetName val="50% Ejecución Presupuesto FOSUV"/>
      <sheetName val="Detalle Transferencias Giradas"/>
    </sheetNames>
    <sheetDataSet>
      <sheetData sheetId="0" refreshError="1"/>
      <sheetData sheetId="1">
        <row r="9">
          <cell r="U9">
            <v>1652425585.2000003</v>
          </cell>
        </row>
        <row r="10">
          <cell r="U10">
            <v>17681531.039999999</v>
          </cell>
        </row>
        <row r="11">
          <cell r="U11">
            <v>27695233.280000001</v>
          </cell>
        </row>
        <row r="13">
          <cell r="U13">
            <v>27440000</v>
          </cell>
        </row>
        <row r="14">
          <cell r="U14">
            <v>16964923.030000001</v>
          </cell>
        </row>
        <row r="15">
          <cell r="U15">
            <v>0</v>
          </cell>
        </row>
        <row r="16">
          <cell r="U16">
            <v>140861280</v>
          </cell>
        </row>
        <row r="18">
          <cell r="U18">
            <v>688043357.96999991</v>
          </cell>
        </row>
        <row r="19">
          <cell r="U19">
            <v>178546044.97999999</v>
          </cell>
        </row>
        <row r="20">
          <cell r="U20">
            <v>237358472.17000002</v>
          </cell>
        </row>
        <row r="21">
          <cell r="U21">
            <v>239504990.25</v>
          </cell>
        </row>
        <row r="22">
          <cell r="U22">
            <v>0</v>
          </cell>
        </row>
        <row r="24">
          <cell r="U24">
            <v>263467904.08187503</v>
          </cell>
        </row>
        <row r="25">
          <cell r="U25">
            <v>14241508.328750001</v>
          </cell>
        </row>
        <row r="26">
          <cell r="U26">
            <v>42724524.986249998</v>
          </cell>
        </row>
        <row r="27">
          <cell r="U27">
            <v>142415083.28749999</v>
          </cell>
        </row>
        <row r="28">
          <cell r="U28">
            <v>14241508.328750001</v>
          </cell>
        </row>
        <row r="30">
          <cell r="U30">
            <v>144693724.62009999</v>
          </cell>
        </row>
        <row r="31">
          <cell r="U31">
            <v>42724524.986249998</v>
          </cell>
        </row>
        <row r="32">
          <cell r="U32">
            <v>85449049.972499996</v>
          </cell>
        </row>
        <row r="33">
          <cell r="U33">
            <v>151909412.67899445</v>
          </cell>
        </row>
        <row r="35">
          <cell r="U35">
            <v>0</v>
          </cell>
        </row>
        <row r="38">
          <cell r="U38">
            <v>60000000</v>
          </cell>
        </row>
        <row r="39">
          <cell r="U39">
            <v>22350000</v>
          </cell>
        </row>
        <row r="40">
          <cell r="U40">
            <v>118870352</v>
          </cell>
        </row>
        <row r="41">
          <cell r="U41">
            <v>0</v>
          </cell>
        </row>
        <row r="42">
          <cell r="U42">
            <v>0</v>
          </cell>
        </row>
        <row r="44">
          <cell r="U44">
            <v>5500000</v>
          </cell>
        </row>
        <row r="45">
          <cell r="U45">
            <v>42000000</v>
          </cell>
        </row>
        <row r="46">
          <cell r="U46">
            <v>550000</v>
          </cell>
        </row>
        <row r="47">
          <cell r="U47">
            <v>71100000</v>
          </cell>
        </row>
        <row r="48">
          <cell r="U48">
            <v>13400000</v>
          </cell>
        </row>
        <row r="50">
          <cell r="U50">
            <v>12700000</v>
          </cell>
        </row>
        <row r="51">
          <cell r="U51">
            <v>60500000</v>
          </cell>
        </row>
        <row r="52">
          <cell r="U52">
            <v>13556466</v>
          </cell>
        </row>
        <row r="53">
          <cell r="U53">
            <v>1261100</v>
          </cell>
        </row>
        <row r="54">
          <cell r="U54">
            <v>0</v>
          </cell>
        </row>
        <row r="55">
          <cell r="U55">
            <v>22763369.5</v>
          </cell>
        </row>
        <row r="56">
          <cell r="U56">
            <v>2145031360</v>
          </cell>
        </row>
        <row r="58">
          <cell r="U58">
            <v>0</v>
          </cell>
        </row>
        <row r="59">
          <cell r="U59">
            <v>131849465.90000001</v>
          </cell>
        </row>
        <row r="60">
          <cell r="U60">
            <v>102978584.40000001</v>
          </cell>
        </row>
        <row r="62">
          <cell r="U62">
            <v>36764550</v>
          </cell>
        </row>
        <row r="63">
          <cell r="U63">
            <v>20216340</v>
          </cell>
        </row>
        <row r="64">
          <cell r="U64">
            <v>102178584.40000001</v>
          </cell>
        </row>
        <row r="65">
          <cell r="U65">
            <v>0</v>
          </cell>
        </row>
        <row r="66">
          <cell r="U66">
            <v>18348904</v>
          </cell>
        </row>
        <row r="68">
          <cell r="U68">
            <v>30000000</v>
          </cell>
        </row>
        <row r="69">
          <cell r="U69">
            <v>80000000</v>
          </cell>
        </row>
        <row r="70">
          <cell r="U70">
            <v>10964940.24</v>
          </cell>
        </row>
        <row r="71">
          <cell r="U71">
            <v>38640768</v>
          </cell>
        </row>
        <row r="73">
          <cell r="U73">
            <v>14010426.199999999</v>
          </cell>
        </row>
        <row r="74">
          <cell r="U74">
            <v>18961000.600000001</v>
          </cell>
        </row>
        <row r="75">
          <cell r="U75">
            <v>11016800</v>
          </cell>
        </row>
        <row r="76">
          <cell r="U76">
            <v>12934600</v>
          </cell>
        </row>
        <row r="78">
          <cell r="U78">
            <v>41200000</v>
          </cell>
        </row>
        <row r="79">
          <cell r="U79">
            <v>0</v>
          </cell>
        </row>
        <row r="81">
          <cell r="U81">
            <v>54717112</v>
          </cell>
        </row>
        <row r="82">
          <cell r="U82">
            <v>12046512</v>
          </cell>
        </row>
        <row r="83">
          <cell r="U83">
            <v>3008000</v>
          </cell>
        </row>
        <row r="85">
          <cell r="U85">
            <v>55000000</v>
          </cell>
        </row>
        <row r="86">
          <cell r="U86">
            <v>753600</v>
          </cell>
        </row>
        <row r="87">
          <cell r="U87">
            <v>4000000</v>
          </cell>
        </row>
        <row r="88">
          <cell r="U88">
            <v>8000000</v>
          </cell>
        </row>
        <row r="89">
          <cell r="U89">
            <v>31016524</v>
          </cell>
        </row>
        <row r="90">
          <cell r="U90">
            <v>10525970</v>
          </cell>
        </row>
        <row r="91">
          <cell r="U91">
            <v>146947450</v>
          </cell>
        </row>
        <row r="92">
          <cell r="U92">
            <v>800000</v>
          </cell>
        </row>
        <row r="94">
          <cell r="U94">
            <v>141800000</v>
          </cell>
        </row>
        <row r="95">
          <cell r="U95">
            <v>475500</v>
          </cell>
        </row>
        <row r="97">
          <cell r="U97">
            <v>15100000</v>
          </cell>
        </row>
        <row r="98">
          <cell r="U98">
            <v>1687100</v>
          </cell>
        </row>
        <row r="101">
          <cell r="U101">
            <v>15500000</v>
          </cell>
        </row>
        <row r="102">
          <cell r="U102">
            <v>800000</v>
          </cell>
        </row>
        <row r="103">
          <cell r="U103">
            <v>9923990.3836000003</v>
          </cell>
        </row>
        <row r="104">
          <cell r="U104">
            <v>200000</v>
          </cell>
        </row>
        <row r="106">
          <cell r="U106">
            <v>13045100</v>
          </cell>
        </row>
        <row r="108">
          <cell r="U108">
            <v>1000000</v>
          </cell>
        </row>
        <row r="109">
          <cell r="U109">
            <v>1500000</v>
          </cell>
        </row>
        <row r="110">
          <cell r="U110">
            <v>1000000</v>
          </cell>
        </row>
        <row r="111">
          <cell r="U111">
            <v>15102688</v>
          </cell>
        </row>
        <row r="112">
          <cell r="U112">
            <v>1000000</v>
          </cell>
        </row>
        <row r="113">
          <cell r="U113">
            <v>500000</v>
          </cell>
        </row>
        <row r="114">
          <cell r="U114">
            <v>2000000</v>
          </cell>
        </row>
        <row r="116">
          <cell r="U116">
            <v>1508928</v>
          </cell>
        </row>
        <row r="117">
          <cell r="U117">
            <v>17214998</v>
          </cell>
        </row>
        <row r="119">
          <cell r="U119">
            <v>9084160.9671999998</v>
          </cell>
        </row>
        <row r="120">
          <cell r="U120">
            <v>350000</v>
          </cell>
        </row>
        <row r="121">
          <cell r="U121">
            <v>20957256.247099999</v>
          </cell>
        </row>
        <row r="122">
          <cell r="U122">
            <v>1549070</v>
          </cell>
        </row>
        <row r="123">
          <cell r="U123">
            <v>7276025.2999999998</v>
          </cell>
        </row>
        <row r="124">
          <cell r="U124">
            <v>570400</v>
          </cell>
        </row>
        <row r="125">
          <cell r="U125">
            <v>333530</v>
          </cell>
        </row>
        <row r="126">
          <cell r="U126">
            <v>4169260</v>
          </cell>
        </row>
        <row r="129">
          <cell r="U129">
            <v>2062957986.1199999</v>
          </cell>
        </row>
        <row r="130">
          <cell r="U130">
            <v>3054793055.5500002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8">
          <cell r="U138">
            <v>0</v>
          </cell>
        </row>
        <row r="140">
          <cell r="U140">
            <v>0</v>
          </cell>
        </row>
        <row r="141">
          <cell r="U141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48">
          <cell r="U148">
            <v>0</v>
          </cell>
        </row>
        <row r="151">
          <cell r="U151">
            <v>6000000</v>
          </cell>
        </row>
        <row r="152">
          <cell r="U152">
            <v>180000000</v>
          </cell>
        </row>
        <row r="153">
          <cell r="U153">
            <v>134018812</v>
          </cell>
        </row>
        <row r="154">
          <cell r="U154">
            <v>41546526</v>
          </cell>
        </row>
        <row r="155">
          <cell r="U155">
            <v>31293868</v>
          </cell>
        </row>
        <row r="156">
          <cell r="U156">
            <v>500000</v>
          </cell>
        </row>
        <row r="157">
          <cell r="U157">
            <v>450000</v>
          </cell>
        </row>
        <row r="158">
          <cell r="U158">
            <v>4172040</v>
          </cell>
        </row>
        <row r="160">
          <cell r="U160">
            <v>5000000</v>
          </cell>
        </row>
        <row r="162">
          <cell r="U162">
            <v>433748296</v>
          </cell>
        </row>
        <row r="166">
          <cell r="U166">
            <v>0</v>
          </cell>
        </row>
        <row r="168">
          <cell r="U168">
            <v>120000000</v>
          </cell>
        </row>
        <row r="170">
          <cell r="U170">
            <v>0</v>
          </cell>
        </row>
        <row r="171">
          <cell r="U171">
            <v>22359791.370000001</v>
          </cell>
        </row>
        <row r="172">
          <cell r="U172">
            <v>1920525.33</v>
          </cell>
        </row>
        <row r="173">
          <cell r="U173">
            <v>122918008.8</v>
          </cell>
        </row>
        <row r="174">
          <cell r="U174">
            <v>50327676.25</v>
          </cell>
        </row>
        <row r="175">
          <cell r="U175">
            <v>0</v>
          </cell>
        </row>
        <row r="176">
          <cell r="U176">
            <v>1064460</v>
          </cell>
        </row>
        <row r="177">
          <cell r="U177">
            <v>15000000</v>
          </cell>
        </row>
        <row r="179">
          <cell r="U179">
            <v>12500000</v>
          </cell>
        </row>
        <row r="180">
          <cell r="U180">
            <v>3000000</v>
          </cell>
        </row>
        <row r="181">
          <cell r="U181">
            <v>0</v>
          </cell>
        </row>
        <row r="184">
          <cell r="U184">
            <v>37500000</v>
          </cell>
        </row>
        <row r="185">
          <cell r="U185">
            <v>25000000</v>
          </cell>
        </row>
        <row r="186">
          <cell r="U186">
            <v>23000000</v>
          </cell>
        </row>
        <row r="189">
          <cell r="U189">
            <v>27614859.670000002</v>
          </cell>
        </row>
        <row r="190">
          <cell r="U190">
            <v>2378327.87</v>
          </cell>
        </row>
        <row r="191">
          <cell r="U191">
            <v>0</v>
          </cell>
        </row>
        <row r="192">
          <cell r="U192">
            <v>16705554.710000001</v>
          </cell>
        </row>
        <row r="193">
          <cell r="U193">
            <v>5158104.67</v>
          </cell>
        </row>
        <row r="195">
          <cell r="U195">
            <v>235725600.50999999</v>
          </cell>
        </row>
        <row r="196">
          <cell r="U196">
            <v>186168695.30000001</v>
          </cell>
        </row>
        <row r="197">
          <cell r="U197">
            <v>234744201.25999999</v>
          </cell>
        </row>
        <row r="198">
          <cell r="U198">
            <v>90866723.319999993</v>
          </cell>
        </row>
        <row r="199">
          <cell r="U199">
            <v>0</v>
          </cell>
        </row>
        <row r="200">
          <cell r="U200">
            <v>7735586.8799999999</v>
          </cell>
        </row>
        <row r="201">
          <cell r="U201">
            <v>0</v>
          </cell>
        </row>
        <row r="202">
          <cell r="U202">
            <v>46354991.789999999</v>
          </cell>
        </row>
        <row r="203">
          <cell r="U203">
            <v>61399426.350000001</v>
          </cell>
        </row>
        <row r="204">
          <cell r="U204">
            <v>3098510.37</v>
          </cell>
        </row>
        <row r="205">
          <cell r="U205">
            <v>0</v>
          </cell>
        </row>
        <row r="206">
          <cell r="U206">
            <v>5987299.0099999998</v>
          </cell>
        </row>
        <row r="207">
          <cell r="U207">
            <v>2312787.42</v>
          </cell>
        </row>
        <row r="208">
          <cell r="U208">
            <v>0</v>
          </cell>
        </row>
        <row r="209">
          <cell r="U209">
            <v>10392400.369999999</v>
          </cell>
        </row>
        <row r="210">
          <cell r="U210">
            <v>4318915.24</v>
          </cell>
        </row>
        <row r="211">
          <cell r="U211">
            <v>2000000</v>
          </cell>
        </row>
        <row r="213">
          <cell r="U213">
            <v>950000</v>
          </cell>
        </row>
        <row r="216">
          <cell r="U216">
            <v>983359913.05999994</v>
          </cell>
        </row>
        <row r="217">
          <cell r="U217">
            <v>638527066.40999997</v>
          </cell>
        </row>
        <row r="218">
          <cell r="U218">
            <v>0</v>
          </cell>
        </row>
        <row r="219">
          <cell r="U219">
            <v>532870765.31999999</v>
          </cell>
        </row>
        <row r="220">
          <cell r="U220">
            <v>40398150.390000001</v>
          </cell>
        </row>
        <row r="221">
          <cell r="U221">
            <v>14490000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U224">
            <v>0</v>
          </cell>
        </row>
        <row r="226">
          <cell r="U226">
            <v>110250000</v>
          </cell>
        </row>
        <row r="227">
          <cell r="U227">
            <v>0</v>
          </cell>
        </row>
        <row r="231">
          <cell r="U231">
            <v>0</v>
          </cell>
        </row>
        <row r="233">
          <cell r="U233">
            <v>0</v>
          </cell>
        </row>
        <row r="235">
          <cell r="U235">
            <v>0</v>
          </cell>
        </row>
        <row r="236">
          <cell r="U236">
            <v>1187882385.8</v>
          </cell>
        </row>
        <row r="237">
          <cell r="U237">
            <v>107539413.18000001</v>
          </cell>
        </row>
        <row r="238">
          <cell r="U238">
            <v>5116141437.8599997</v>
          </cell>
        </row>
        <row r="239">
          <cell r="U239">
            <v>2402129117.75</v>
          </cell>
        </row>
        <row r="242">
          <cell r="U242">
            <v>1403243695.5</v>
          </cell>
        </row>
        <row r="243">
          <cell r="U243">
            <v>133580115.34999999</v>
          </cell>
        </row>
        <row r="244">
          <cell r="U244">
            <v>0</v>
          </cell>
        </row>
        <row r="245">
          <cell r="U245">
            <v>834491071.61000001</v>
          </cell>
        </row>
        <row r="246">
          <cell r="U246">
            <v>269408500</v>
          </cell>
        </row>
        <row r="248">
          <cell r="U248">
            <v>8975979305.1900005</v>
          </cell>
        </row>
        <row r="249">
          <cell r="U249">
            <v>7266679327.75</v>
          </cell>
        </row>
        <row r="250">
          <cell r="U250">
            <v>11754656625.870001</v>
          </cell>
        </row>
        <row r="251">
          <cell r="U251">
            <v>4542107759.0600004</v>
          </cell>
        </row>
        <row r="252">
          <cell r="U252">
            <v>0</v>
          </cell>
        </row>
        <row r="253">
          <cell r="U253">
            <v>397787324.68000001</v>
          </cell>
        </row>
        <row r="254">
          <cell r="U254">
            <v>0</v>
          </cell>
        </row>
        <row r="255">
          <cell r="U255">
            <v>2313980586.1599998</v>
          </cell>
        </row>
        <row r="256">
          <cell r="U256">
            <v>3052835117.4699998</v>
          </cell>
        </row>
        <row r="257">
          <cell r="U257">
            <v>229424829.66999999</v>
          </cell>
        </row>
        <row r="258">
          <cell r="U258">
            <v>0</v>
          </cell>
        </row>
        <row r="259">
          <cell r="U259">
            <v>312765250</v>
          </cell>
        </row>
        <row r="260">
          <cell r="U260">
            <v>135321241.09999999</v>
          </cell>
        </row>
        <row r="261">
          <cell r="U261">
            <v>0</v>
          </cell>
        </row>
        <row r="262">
          <cell r="U262">
            <v>531076953.25999999</v>
          </cell>
        </row>
        <row r="263">
          <cell r="U263">
            <v>231937777.62</v>
          </cell>
        </row>
        <row r="264">
          <cell r="U264">
            <v>110000000</v>
          </cell>
        </row>
        <row r="267">
          <cell r="U267">
            <v>34817808194.029999</v>
          </cell>
        </row>
        <row r="268">
          <cell r="U268">
            <v>28266072833.610001</v>
          </cell>
        </row>
        <row r="269">
          <cell r="U269">
            <v>0</v>
          </cell>
        </row>
        <row r="270">
          <cell r="U270">
            <v>15826787625.889999</v>
          </cell>
        </row>
        <row r="271">
          <cell r="U271">
            <v>2054594238.75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7">
          <cell r="U277">
            <v>1659546026.5495605</v>
          </cell>
        </row>
        <row r="278">
          <cell r="U278">
            <v>8368465226.4708624</v>
          </cell>
        </row>
      </sheetData>
      <sheetData sheetId="2">
        <row r="1419">
          <cell r="AL1419">
            <v>1709031</v>
          </cell>
        </row>
      </sheetData>
      <sheetData sheetId="3" refreshError="1"/>
      <sheetData sheetId="4" refreshError="1"/>
      <sheetData sheetId="5">
        <row r="54">
          <cell r="AK54">
            <v>10609072.09</v>
          </cell>
        </row>
      </sheetData>
      <sheetData sheetId="6">
        <row r="8">
          <cell r="U8">
            <v>747383546.60000002</v>
          </cell>
        </row>
        <row r="9">
          <cell r="U9">
            <v>16417949.07</v>
          </cell>
        </row>
        <row r="10">
          <cell r="U10">
            <v>6948534.2300000004</v>
          </cell>
        </row>
        <row r="12">
          <cell r="U12">
            <v>3576635.7899999996</v>
          </cell>
        </row>
        <row r="13">
          <cell r="U13">
            <v>73231.53</v>
          </cell>
        </row>
        <row r="14">
          <cell r="U14">
            <v>0</v>
          </cell>
        </row>
        <row r="15">
          <cell r="U15">
            <v>55967205</v>
          </cell>
        </row>
        <row r="17">
          <cell r="U17">
            <v>306672220.64999998</v>
          </cell>
        </row>
        <row r="18">
          <cell r="U18">
            <v>75941063.730000004</v>
          </cell>
        </row>
        <row r="19">
          <cell r="U19">
            <v>2621825.69</v>
          </cell>
        </row>
        <row r="20">
          <cell r="U20">
            <v>186225001.10999998</v>
          </cell>
        </row>
        <row r="21">
          <cell r="U21">
            <v>0</v>
          </cell>
        </row>
        <row r="23">
          <cell r="U23">
            <v>124343264.54000001</v>
          </cell>
        </row>
        <row r="24">
          <cell r="U24">
            <v>6721265.1000000015</v>
          </cell>
        </row>
        <row r="25">
          <cell r="U25">
            <v>20163779.119999997</v>
          </cell>
        </row>
        <row r="26">
          <cell r="U26">
            <v>67212578.5</v>
          </cell>
        </row>
        <row r="27">
          <cell r="U27">
            <v>6721265.1100000013</v>
          </cell>
        </row>
        <row r="29">
          <cell r="U29">
            <v>70238349.059999987</v>
          </cell>
        </row>
        <row r="30">
          <cell r="U30">
            <v>20163779.119999997</v>
          </cell>
        </row>
        <row r="31">
          <cell r="U31">
            <v>40327550.030000001</v>
          </cell>
        </row>
        <row r="32">
          <cell r="U32">
            <v>68671359.359999999</v>
          </cell>
        </row>
        <row r="34">
          <cell r="U34">
            <v>0</v>
          </cell>
        </row>
        <row r="37">
          <cell r="U37">
            <v>14859842.780000001</v>
          </cell>
        </row>
        <row r="38">
          <cell r="U38">
            <v>7827247.3599999994</v>
          </cell>
        </row>
        <row r="39">
          <cell r="U39">
            <v>30050817.720000003</v>
          </cell>
        </row>
        <row r="40">
          <cell r="U40">
            <v>0</v>
          </cell>
        </row>
        <row r="41">
          <cell r="U41">
            <v>0</v>
          </cell>
        </row>
        <row r="43">
          <cell r="U43">
            <v>1119386</v>
          </cell>
        </row>
        <row r="44">
          <cell r="U44">
            <v>17730955</v>
          </cell>
        </row>
        <row r="45">
          <cell r="U45">
            <v>27356.95</v>
          </cell>
        </row>
        <row r="46">
          <cell r="U46">
            <v>18084281.800000001</v>
          </cell>
        </row>
        <row r="47">
          <cell r="U47">
            <v>3119166.71</v>
          </cell>
        </row>
        <row r="49">
          <cell r="U49">
            <v>299004.09999999998</v>
          </cell>
        </row>
        <row r="50">
          <cell r="U50">
            <v>0</v>
          </cell>
        </row>
        <row r="51">
          <cell r="U51">
            <v>18900</v>
          </cell>
        </row>
        <row r="52">
          <cell r="U52">
            <v>93380</v>
          </cell>
        </row>
        <row r="53">
          <cell r="U53">
            <v>0</v>
          </cell>
        </row>
        <row r="54">
          <cell r="U54">
            <v>10879068.940000001</v>
          </cell>
        </row>
        <row r="55">
          <cell r="U55">
            <v>8130115.1199999992</v>
          </cell>
        </row>
        <row r="57">
          <cell r="U57">
            <v>0</v>
          </cell>
        </row>
        <row r="58">
          <cell r="U58">
            <v>4327749.28</v>
          </cell>
        </row>
        <row r="59">
          <cell r="U59">
            <v>3140606.12</v>
          </cell>
        </row>
        <row r="61">
          <cell r="U61">
            <v>14889173.800000001</v>
          </cell>
        </row>
        <row r="62">
          <cell r="U62">
            <v>3551736.9</v>
          </cell>
        </row>
        <row r="63">
          <cell r="U63">
            <v>6854751.7599999998</v>
          </cell>
        </row>
        <row r="64">
          <cell r="U64">
            <v>1412500</v>
          </cell>
        </row>
        <row r="65">
          <cell r="U65">
            <v>0</v>
          </cell>
        </row>
        <row r="67">
          <cell r="U67">
            <v>12961632.460000001</v>
          </cell>
        </row>
        <row r="68">
          <cell r="U68">
            <v>36937737.080000006</v>
          </cell>
        </row>
        <row r="69">
          <cell r="U69">
            <v>1115563.76</v>
          </cell>
        </row>
        <row r="70">
          <cell r="U70">
            <v>18569716.32</v>
          </cell>
        </row>
        <row r="72">
          <cell r="U72">
            <v>166220</v>
          </cell>
        </row>
        <row r="73">
          <cell r="U73">
            <v>1885370</v>
          </cell>
        </row>
        <row r="74">
          <cell r="U74">
            <v>0</v>
          </cell>
        </row>
        <row r="75">
          <cell r="U75">
            <v>0</v>
          </cell>
        </row>
        <row r="77">
          <cell r="U77">
            <v>5190079</v>
          </cell>
        </row>
        <row r="78">
          <cell r="U78">
            <v>0</v>
          </cell>
        </row>
        <row r="80">
          <cell r="U80">
            <v>11355333.449999999</v>
          </cell>
        </row>
        <row r="81">
          <cell r="U81">
            <v>49915</v>
          </cell>
        </row>
        <row r="82">
          <cell r="U82">
            <v>0</v>
          </cell>
        </row>
        <row r="84">
          <cell r="U84">
            <v>2767925</v>
          </cell>
        </row>
        <row r="85">
          <cell r="U85">
            <v>0</v>
          </cell>
        </row>
        <row r="86">
          <cell r="U86">
            <v>711503.15</v>
          </cell>
        </row>
        <row r="87">
          <cell r="U87">
            <v>308199.7</v>
          </cell>
        </row>
        <row r="88">
          <cell r="U88">
            <v>1679588.14</v>
          </cell>
        </row>
        <row r="89">
          <cell r="U89">
            <v>7300899.6899999995</v>
          </cell>
        </row>
        <row r="90">
          <cell r="U90">
            <v>5797903.6099999994</v>
          </cell>
        </row>
        <row r="91">
          <cell r="U91">
            <v>0</v>
          </cell>
        </row>
        <row r="93">
          <cell r="U93">
            <v>7383248.5999999996</v>
          </cell>
        </row>
        <row r="94">
          <cell r="U94">
            <v>0</v>
          </cell>
        </row>
        <row r="96">
          <cell r="U96">
            <v>2949896.41</v>
          </cell>
        </row>
        <row r="97">
          <cell r="U97">
            <v>0</v>
          </cell>
        </row>
        <row r="100">
          <cell r="U100">
            <v>1458235.29</v>
          </cell>
        </row>
        <row r="101">
          <cell r="U101">
            <v>13356.6</v>
          </cell>
        </row>
        <row r="102">
          <cell r="U102">
            <v>542783.65999999992</v>
          </cell>
        </row>
        <row r="103">
          <cell r="U103">
            <v>21834.989999999998</v>
          </cell>
        </row>
        <row r="105">
          <cell r="U105">
            <v>2559921.0300000003</v>
          </cell>
        </row>
        <row r="107">
          <cell r="U107">
            <v>440157.14</v>
          </cell>
        </row>
        <row r="108">
          <cell r="U108">
            <v>20320.54</v>
          </cell>
        </row>
        <row r="109">
          <cell r="U109">
            <v>0</v>
          </cell>
        </row>
        <row r="110">
          <cell r="U110">
            <v>382823.9</v>
          </cell>
        </row>
        <row r="111">
          <cell r="U111">
            <v>0</v>
          </cell>
        </row>
        <row r="112">
          <cell r="U112">
            <v>140339.65</v>
          </cell>
        </row>
        <row r="113">
          <cell r="U113">
            <v>452842.31</v>
          </cell>
        </row>
        <row r="115">
          <cell r="U115">
            <v>233875.99</v>
          </cell>
        </row>
        <row r="116">
          <cell r="U116">
            <v>532481.13</v>
          </cell>
        </row>
        <row r="118">
          <cell r="U118">
            <v>584238.34</v>
          </cell>
        </row>
        <row r="119">
          <cell r="U119">
            <v>86085</v>
          </cell>
        </row>
        <row r="120">
          <cell r="U120">
            <v>5029261.75</v>
          </cell>
        </row>
        <row r="121">
          <cell r="U121">
            <v>55515.17</v>
          </cell>
        </row>
        <row r="122">
          <cell r="U122">
            <v>1081075.1600000001</v>
          </cell>
        </row>
        <row r="123">
          <cell r="U123">
            <v>188972.04</v>
          </cell>
        </row>
        <row r="124">
          <cell r="U124">
            <v>105351.17</v>
          </cell>
        </row>
        <row r="125">
          <cell r="U125">
            <v>263237.98</v>
          </cell>
        </row>
        <row r="128">
          <cell r="U128">
            <v>629970819.39999998</v>
          </cell>
        </row>
        <row r="129">
          <cell r="U129">
            <v>1550041055.55</v>
          </cell>
        </row>
        <row r="131">
          <cell r="U131">
            <v>0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9">
          <cell r="U139">
            <v>0</v>
          </cell>
        </row>
        <row r="140">
          <cell r="U140">
            <v>0</v>
          </cell>
        </row>
        <row r="142">
          <cell r="U142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50">
          <cell r="U150">
            <v>46209518.160000004</v>
          </cell>
        </row>
        <row r="151">
          <cell r="U151">
            <v>0</v>
          </cell>
        </row>
        <row r="152">
          <cell r="U152">
            <v>1117591.47</v>
          </cell>
        </row>
        <row r="153">
          <cell r="U153">
            <v>1822565.7000000002</v>
          </cell>
        </row>
        <row r="154">
          <cell r="U154">
            <v>37824338.100000001</v>
          </cell>
        </row>
        <row r="155">
          <cell r="U155">
            <v>0</v>
          </cell>
        </row>
        <row r="156">
          <cell r="U156">
            <v>0</v>
          </cell>
        </row>
        <row r="157">
          <cell r="U157">
            <v>218544.26</v>
          </cell>
        </row>
        <row r="159">
          <cell r="U159">
            <v>0</v>
          </cell>
        </row>
        <row r="161">
          <cell r="U161">
            <v>30933529.969999999</v>
          </cell>
        </row>
        <row r="165">
          <cell r="U165">
            <v>0</v>
          </cell>
        </row>
        <row r="167">
          <cell r="U167">
            <v>120658185</v>
          </cell>
        </row>
        <row r="169">
          <cell r="U169">
            <v>0</v>
          </cell>
        </row>
        <row r="170">
          <cell r="U170">
            <v>0</v>
          </cell>
        </row>
        <row r="171">
          <cell r="U171">
            <v>449875.6</v>
          </cell>
        </row>
        <row r="172">
          <cell r="U172">
            <v>21094930.369999997</v>
          </cell>
        </row>
        <row r="173">
          <cell r="U173">
            <v>49829432.740000002</v>
          </cell>
        </row>
        <row r="174">
          <cell r="U174">
            <v>0</v>
          </cell>
        </row>
        <row r="175">
          <cell r="U175">
            <v>324033.15000000002</v>
          </cell>
        </row>
        <row r="176">
          <cell r="U176">
            <v>1280925.69</v>
          </cell>
        </row>
        <row r="178">
          <cell r="U178">
            <v>435528.1</v>
          </cell>
        </row>
        <row r="179">
          <cell r="U179">
            <v>275100</v>
          </cell>
        </row>
        <row r="180">
          <cell r="U180">
            <v>0</v>
          </cell>
        </row>
        <row r="183">
          <cell r="U183">
            <v>0</v>
          </cell>
        </row>
        <row r="184">
          <cell r="U184">
            <v>6222769.8499999996</v>
          </cell>
        </row>
        <row r="185">
          <cell r="U185">
            <v>5227221.9099999992</v>
          </cell>
        </row>
        <row r="188">
          <cell r="U188">
            <v>10092972.52</v>
          </cell>
        </row>
        <row r="189">
          <cell r="U189">
            <v>259967.8</v>
          </cell>
        </row>
        <row r="190">
          <cell r="U190">
            <v>0</v>
          </cell>
        </row>
        <row r="191">
          <cell r="U191">
            <v>0</v>
          </cell>
        </row>
        <row r="192">
          <cell r="U192">
            <v>1121525</v>
          </cell>
        </row>
        <row r="194">
          <cell r="U194">
            <v>56522514.540000007</v>
          </cell>
        </row>
        <row r="195">
          <cell r="U195">
            <v>65249329.299999997</v>
          </cell>
        </row>
        <row r="196">
          <cell r="U196">
            <v>69736964.450000003</v>
          </cell>
        </row>
        <row r="197">
          <cell r="U197">
            <v>0</v>
          </cell>
        </row>
        <row r="198">
          <cell r="U198">
            <v>0</v>
          </cell>
        </row>
        <row r="199">
          <cell r="U199">
            <v>0</v>
          </cell>
        </row>
        <row r="200">
          <cell r="U200">
            <v>0</v>
          </cell>
        </row>
        <row r="201">
          <cell r="U201">
            <v>17374237.399999999</v>
          </cell>
        </row>
        <row r="202">
          <cell r="U202">
            <v>24046832</v>
          </cell>
        </row>
        <row r="203">
          <cell r="U203">
            <v>0</v>
          </cell>
        </row>
        <row r="204">
          <cell r="U204">
            <v>0</v>
          </cell>
        </row>
        <row r="205">
          <cell r="U205">
            <v>19208576.199999999</v>
          </cell>
        </row>
        <row r="206">
          <cell r="U206">
            <v>0</v>
          </cell>
        </row>
        <row r="207">
          <cell r="U207">
            <v>0</v>
          </cell>
        </row>
        <row r="208">
          <cell r="U208">
            <v>15721622.600000001</v>
          </cell>
        </row>
        <row r="209">
          <cell r="U209">
            <v>2697355.2</v>
          </cell>
        </row>
        <row r="210">
          <cell r="U210">
            <v>0</v>
          </cell>
        </row>
        <row r="212">
          <cell r="U212">
            <v>0</v>
          </cell>
        </row>
        <row r="215">
          <cell r="U215">
            <v>236976855.24000001</v>
          </cell>
        </row>
        <row r="216">
          <cell r="U216">
            <v>340812008.43000007</v>
          </cell>
        </row>
        <row r="217">
          <cell r="U217">
            <v>0</v>
          </cell>
        </row>
        <row r="218">
          <cell r="U218">
            <v>135339536.45999998</v>
          </cell>
        </row>
        <row r="219">
          <cell r="U219">
            <v>13438179.789999999</v>
          </cell>
        </row>
        <row r="220">
          <cell r="U220">
            <v>2000000</v>
          </cell>
        </row>
        <row r="221">
          <cell r="U221">
            <v>0</v>
          </cell>
        </row>
        <row r="222">
          <cell r="U222">
            <v>0</v>
          </cell>
        </row>
        <row r="223">
          <cell r="U223">
            <v>0</v>
          </cell>
        </row>
        <row r="225">
          <cell r="U225">
            <v>107500</v>
          </cell>
        </row>
        <row r="226">
          <cell r="U226">
            <v>0</v>
          </cell>
        </row>
        <row r="230">
          <cell r="U230">
            <v>0</v>
          </cell>
        </row>
        <row r="232">
          <cell r="U232">
            <v>0</v>
          </cell>
        </row>
        <row r="234">
          <cell r="U234">
            <v>0</v>
          </cell>
        </row>
        <row r="235">
          <cell r="U235">
            <v>296752414.39999998</v>
          </cell>
        </row>
        <row r="236">
          <cell r="U236">
            <v>37603000</v>
          </cell>
        </row>
        <row r="237">
          <cell r="U237">
            <v>1788646907.5800002</v>
          </cell>
        </row>
        <row r="238">
          <cell r="U238">
            <v>1667831356.26</v>
          </cell>
        </row>
        <row r="241">
          <cell r="U241">
            <v>607784193.06999993</v>
          </cell>
        </row>
        <row r="242">
          <cell r="U242">
            <v>11503000</v>
          </cell>
        </row>
        <row r="243">
          <cell r="U243">
            <v>0</v>
          </cell>
        </row>
        <row r="244">
          <cell r="U244">
            <v>266278000</v>
          </cell>
        </row>
        <row r="245">
          <cell r="U245">
            <v>78838000</v>
          </cell>
        </row>
        <row r="247">
          <cell r="U247">
            <v>5517131330.5600004</v>
          </cell>
        </row>
        <row r="248">
          <cell r="U248">
            <v>2951153069.7299995</v>
          </cell>
        </row>
        <row r="249">
          <cell r="U249">
            <v>3597525028.54</v>
          </cell>
        </row>
        <row r="250">
          <cell r="U250">
            <v>1009021748.05</v>
          </cell>
        </row>
        <row r="251">
          <cell r="U251">
            <v>0</v>
          </cell>
        </row>
        <row r="252">
          <cell r="U252">
            <v>73195000</v>
          </cell>
        </row>
        <row r="253">
          <cell r="U253">
            <v>0</v>
          </cell>
        </row>
        <row r="254">
          <cell r="U254">
            <v>750072450.82000005</v>
          </cell>
        </row>
        <row r="255">
          <cell r="U255">
            <v>1362071000</v>
          </cell>
        </row>
        <row r="256">
          <cell r="U256">
            <v>0</v>
          </cell>
        </row>
        <row r="257">
          <cell r="U257">
            <v>0</v>
          </cell>
        </row>
        <row r="258">
          <cell r="U258">
            <v>849937000</v>
          </cell>
        </row>
        <row r="259">
          <cell r="U259">
            <v>0</v>
          </cell>
        </row>
        <row r="260">
          <cell r="U260">
            <v>0</v>
          </cell>
        </row>
        <row r="261">
          <cell r="U261">
            <v>646736000</v>
          </cell>
        </row>
        <row r="262">
          <cell r="U262">
            <v>119352000</v>
          </cell>
        </row>
        <row r="263">
          <cell r="U263">
            <v>0</v>
          </cell>
        </row>
        <row r="266">
          <cell r="U266">
            <v>14028945116.41</v>
          </cell>
        </row>
        <row r="267">
          <cell r="U267">
            <v>18674261434.060001</v>
          </cell>
        </row>
        <row r="268">
          <cell r="U268">
            <v>0</v>
          </cell>
        </row>
        <row r="269">
          <cell r="U269">
            <v>6361760957.2600002</v>
          </cell>
        </row>
        <row r="270">
          <cell r="U270">
            <v>944776018.35000002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6">
          <cell r="U276">
            <v>0</v>
          </cell>
        </row>
        <row r="277">
          <cell r="U277">
            <v>0</v>
          </cell>
        </row>
      </sheetData>
      <sheetData sheetId="7">
        <row r="3">
          <cell r="A3" t="str">
            <v>DEL 01 DE ENERO AL 30 DE JUNIO 2020</v>
          </cell>
        </row>
        <row r="9">
          <cell r="D9">
            <v>9003025.9800000004</v>
          </cell>
          <cell r="F9">
            <v>56749805.450000003</v>
          </cell>
          <cell r="K9">
            <v>171753697.67000002</v>
          </cell>
          <cell r="L9">
            <v>164681869.68000001</v>
          </cell>
        </row>
        <row r="10">
          <cell r="D10">
            <v>31266052.02</v>
          </cell>
          <cell r="F10">
            <v>2544124.7599999998</v>
          </cell>
          <cell r="K10">
            <v>7632374.2799999993</v>
          </cell>
          <cell r="L10">
            <v>1187258.23</v>
          </cell>
        </row>
        <row r="11">
          <cell r="D11">
            <v>0</v>
          </cell>
          <cell r="F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F13">
            <v>806181.4</v>
          </cell>
          <cell r="K13">
            <v>1278413.6000000001</v>
          </cell>
          <cell r="L13">
            <v>1712347.6800000002</v>
          </cell>
        </row>
        <row r="14">
          <cell r="D14">
            <v>0</v>
          </cell>
          <cell r="F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F16">
            <v>11738440</v>
          </cell>
          <cell r="K16">
            <v>33328785</v>
          </cell>
          <cell r="L16">
            <v>22638420</v>
          </cell>
        </row>
        <row r="18">
          <cell r="D18">
            <v>0</v>
          </cell>
          <cell r="F18">
            <v>26041577.620000001</v>
          </cell>
          <cell r="K18">
            <v>79479280.540000007</v>
          </cell>
          <cell r="L18">
            <v>78549682.269999996</v>
          </cell>
        </row>
        <row r="19">
          <cell r="D19">
            <v>0</v>
          </cell>
          <cell r="F19">
            <v>8501764.9100000001</v>
          </cell>
          <cell r="K19">
            <v>26600622.149999999</v>
          </cell>
          <cell r="L19">
            <v>27583073.729999997</v>
          </cell>
        </row>
        <row r="20">
          <cell r="D20">
            <v>3355756.5</v>
          </cell>
          <cell r="F20">
            <v>0</v>
          </cell>
          <cell r="K20">
            <v>0</v>
          </cell>
          <cell r="L20">
            <v>900503.05999999994</v>
          </cell>
        </row>
        <row r="21">
          <cell r="D21">
            <v>0</v>
          </cell>
          <cell r="F21">
            <v>0</v>
          </cell>
          <cell r="K21">
            <v>0</v>
          </cell>
          <cell r="L21">
            <v>90827630.409999996</v>
          </cell>
        </row>
        <row r="22">
          <cell r="D22">
            <v>0</v>
          </cell>
          <cell r="F22">
            <v>0</v>
          </cell>
          <cell r="K22">
            <v>0</v>
          </cell>
          <cell r="L22">
            <v>0</v>
          </cell>
        </row>
        <row r="24">
          <cell r="D24">
            <v>3724889.7199999997</v>
          </cell>
          <cell r="F24">
            <v>8921541.4900000002</v>
          </cell>
          <cell r="K24">
            <v>26413506.440000005</v>
          </cell>
          <cell r="L24">
            <v>33543451.330000002</v>
          </cell>
        </row>
        <row r="25">
          <cell r="D25">
            <v>201345.39</v>
          </cell>
          <cell r="F25">
            <v>482245.91999999993</v>
          </cell>
          <cell r="K25">
            <v>1427758.38</v>
          </cell>
          <cell r="L25">
            <v>1813161.0000000002</v>
          </cell>
        </row>
        <row r="26">
          <cell r="D26">
            <v>604036.17000000004</v>
          </cell>
          <cell r="F26">
            <v>1446736.85</v>
          </cell>
          <cell r="K26">
            <v>4283272.5</v>
          </cell>
          <cell r="L26">
            <v>5439480.0800000001</v>
          </cell>
        </row>
        <row r="27">
          <cell r="D27">
            <v>2013453.9</v>
          </cell>
          <cell r="F27">
            <v>4822455.07</v>
          </cell>
          <cell r="K27">
            <v>14277571.67</v>
          </cell>
          <cell r="L27">
            <v>18131596.059999999</v>
          </cell>
        </row>
        <row r="28">
          <cell r="D28">
            <v>201345.39</v>
          </cell>
          <cell r="F28">
            <v>482245.91999999993</v>
          </cell>
          <cell r="K28">
            <v>1427758.38</v>
          </cell>
          <cell r="L28">
            <v>1813161.0000000002</v>
          </cell>
        </row>
        <row r="30">
          <cell r="D30">
            <v>2034398.1600000001</v>
          </cell>
          <cell r="F30">
            <v>5063577.79</v>
          </cell>
          <cell r="K30">
            <v>14991450.219999999</v>
          </cell>
          <cell r="L30">
            <v>18883956.469999999</v>
          </cell>
        </row>
        <row r="31">
          <cell r="D31">
            <v>604036.17000000004</v>
          </cell>
          <cell r="F31">
            <v>1446736.85</v>
          </cell>
          <cell r="K31">
            <v>4283272.5</v>
          </cell>
          <cell r="L31">
            <v>5439480.0800000001</v>
          </cell>
        </row>
        <row r="32">
          <cell r="D32">
            <v>1208072.3400000001</v>
          </cell>
          <cell r="F32">
            <v>2893473.21</v>
          </cell>
          <cell r="K32">
            <v>8566543.5399999991</v>
          </cell>
          <cell r="L32">
            <v>10878958.4</v>
          </cell>
        </row>
        <row r="33">
          <cell r="D33">
            <v>479640.30000000005</v>
          </cell>
          <cell r="F33">
            <v>4688875.6900000004</v>
          </cell>
          <cell r="K33">
            <v>14085151.550000001</v>
          </cell>
          <cell r="L33">
            <v>18489022.41</v>
          </cell>
        </row>
        <row r="35">
          <cell r="D35">
            <v>0</v>
          </cell>
          <cell r="F35">
            <v>0</v>
          </cell>
          <cell r="K35">
            <v>0</v>
          </cell>
          <cell r="L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F40">
            <v>5055455.0199999996</v>
          </cell>
          <cell r="K40">
            <v>14989473.73</v>
          </cell>
          <cell r="L40">
            <v>15061343.990000002</v>
          </cell>
        </row>
        <row r="41">
          <cell r="D41">
            <v>0</v>
          </cell>
          <cell r="F41">
            <v>0</v>
          </cell>
          <cell r="K41">
            <v>0</v>
          </cell>
          <cell r="L41">
            <v>0</v>
          </cell>
        </row>
        <row r="42">
          <cell r="D42">
            <v>2637600</v>
          </cell>
          <cell r="F42">
            <v>0</v>
          </cell>
          <cell r="K42">
            <v>0</v>
          </cell>
          <cell r="L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  <cell r="L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  <cell r="L50">
            <v>299004.09999999998</v>
          </cell>
        </row>
        <row r="51">
          <cell r="D51">
            <v>0</v>
          </cell>
          <cell r="F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F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F55">
            <v>0</v>
          </cell>
          <cell r="K55">
            <v>0</v>
          </cell>
          <cell r="L55">
            <v>0</v>
          </cell>
        </row>
        <row r="56">
          <cell r="D56">
            <v>15072000</v>
          </cell>
          <cell r="F56">
            <v>48590</v>
          </cell>
          <cell r="K56">
            <v>2213543.44</v>
          </cell>
          <cell r="L56">
            <v>4140482.08</v>
          </cell>
        </row>
        <row r="58">
          <cell r="D58">
            <v>0</v>
          </cell>
          <cell r="F58">
            <v>0</v>
          </cell>
          <cell r="K58">
            <v>0</v>
          </cell>
          <cell r="L58">
            <v>0</v>
          </cell>
        </row>
        <row r="59">
          <cell r="D59">
            <v>32566000</v>
          </cell>
          <cell r="F59">
            <v>1506666.29</v>
          </cell>
          <cell r="K59">
            <v>1609213.79</v>
          </cell>
          <cell r="L59">
            <v>113000</v>
          </cell>
        </row>
        <row r="60">
          <cell r="D60">
            <v>0</v>
          </cell>
          <cell r="F60">
            <v>0</v>
          </cell>
          <cell r="K60">
            <v>0</v>
          </cell>
          <cell r="L60">
            <v>0</v>
          </cell>
        </row>
        <row r="62">
          <cell r="D62">
            <v>0</v>
          </cell>
          <cell r="F62">
            <v>2977550</v>
          </cell>
          <cell r="K62">
            <v>7507448.7999999998</v>
          </cell>
          <cell r="L62">
            <v>0</v>
          </cell>
        </row>
        <row r="63">
          <cell r="D63">
            <v>0</v>
          </cell>
          <cell r="F63">
            <v>236853.65</v>
          </cell>
          <cell r="K63">
            <v>710560.95</v>
          </cell>
          <cell r="L63">
            <v>473707.3</v>
          </cell>
        </row>
        <row r="64">
          <cell r="D64">
            <v>330000000</v>
          </cell>
          <cell r="F64">
            <v>395500</v>
          </cell>
          <cell r="K64">
            <v>1582000</v>
          </cell>
          <cell r="L64">
            <v>791000</v>
          </cell>
        </row>
        <row r="65">
          <cell r="D65">
            <v>0</v>
          </cell>
          <cell r="F65">
            <v>0</v>
          </cell>
          <cell r="K65">
            <v>0</v>
          </cell>
          <cell r="L65">
            <v>0</v>
          </cell>
        </row>
        <row r="66">
          <cell r="D66">
            <v>36424000</v>
          </cell>
          <cell r="F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F70">
            <v>0</v>
          </cell>
          <cell r="K70">
            <v>0</v>
          </cell>
          <cell r="L70">
            <v>0</v>
          </cell>
        </row>
        <row r="71">
          <cell r="D71">
            <v>143328832</v>
          </cell>
          <cell r="F71">
            <v>0</v>
          </cell>
          <cell r="K71">
            <v>0</v>
          </cell>
          <cell r="L71">
            <v>17402000</v>
          </cell>
        </row>
        <row r="73">
          <cell r="D73">
            <v>0</v>
          </cell>
          <cell r="F73">
            <v>0</v>
          </cell>
          <cell r="K73">
            <v>0</v>
          </cell>
          <cell r="L73">
            <v>11970</v>
          </cell>
        </row>
        <row r="74">
          <cell r="D74">
            <v>0</v>
          </cell>
          <cell r="F74">
            <v>0</v>
          </cell>
          <cell r="K74">
            <v>0</v>
          </cell>
          <cell r="L74">
            <v>86560</v>
          </cell>
        </row>
        <row r="75">
          <cell r="D75">
            <v>0</v>
          </cell>
          <cell r="F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  <cell r="L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  <cell r="L79">
            <v>0</v>
          </cell>
        </row>
        <row r="81">
          <cell r="D81">
            <v>0</v>
          </cell>
          <cell r="F81">
            <v>0</v>
          </cell>
          <cell r="K81">
            <v>0</v>
          </cell>
          <cell r="L81">
            <v>24450</v>
          </cell>
        </row>
        <row r="82">
          <cell r="D82">
            <v>0</v>
          </cell>
          <cell r="F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F83">
            <v>0</v>
          </cell>
          <cell r="K83">
            <v>0</v>
          </cell>
          <cell r="L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  <cell r="L85">
            <v>0</v>
          </cell>
        </row>
        <row r="86">
          <cell r="D86">
            <v>741040</v>
          </cell>
          <cell r="F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  <cell r="L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F89">
            <v>598463.76</v>
          </cell>
          <cell r="K89">
            <v>1679588.14</v>
          </cell>
          <cell r="L89">
            <v>0</v>
          </cell>
        </row>
        <row r="90">
          <cell r="D90">
            <v>17714624</v>
          </cell>
          <cell r="F90">
            <v>1191491.21</v>
          </cell>
          <cell r="K90">
            <v>3569188.17</v>
          </cell>
          <cell r="L90">
            <v>2559261.52</v>
          </cell>
        </row>
        <row r="91">
          <cell r="D91">
            <v>10433749</v>
          </cell>
          <cell r="F91">
            <v>790836.12</v>
          </cell>
          <cell r="K91">
            <v>3815104.3400000003</v>
          </cell>
          <cell r="L91">
            <v>1982799.27</v>
          </cell>
        </row>
        <row r="92">
          <cell r="D92">
            <v>0</v>
          </cell>
          <cell r="F92">
            <v>0</v>
          </cell>
          <cell r="K92">
            <v>0</v>
          </cell>
          <cell r="L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  <cell r="L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  <cell r="L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  <cell r="L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  <cell r="L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  <cell r="L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  <cell r="L103">
            <v>142173.76999999999</v>
          </cell>
        </row>
        <row r="104">
          <cell r="D104">
            <v>0</v>
          </cell>
          <cell r="F104">
            <v>0</v>
          </cell>
          <cell r="K104">
            <v>0</v>
          </cell>
          <cell r="L104">
            <v>0</v>
          </cell>
        </row>
        <row r="106">
          <cell r="D106">
            <v>0</v>
          </cell>
          <cell r="F106">
            <v>1517.06</v>
          </cell>
          <cell r="K106">
            <v>93047.06</v>
          </cell>
          <cell r="L106">
            <v>1490957.98</v>
          </cell>
        </row>
        <row r="108">
          <cell r="D108">
            <v>0</v>
          </cell>
          <cell r="F108">
            <v>0</v>
          </cell>
          <cell r="K108">
            <v>0</v>
          </cell>
          <cell r="L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  <cell r="L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  <cell r="L110">
            <v>0</v>
          </cell>
        </row>
        <row r="111">
          <cell r="D111">
            <v>10336880</v>
          </cell>
          <cell r="F111">
            <v>0</v>
          </cell>
          <cell r="K111">
            <v>24183</v>
          </cell>
          <cell r="L111">
            <v>96008.71</v>
          </cell>
        </row>
        <row r="112">
          <cell r="D112">
            <v>0</v>
          </cell>
          <cell r="F112">
            <v>0</v>
          </cell>
          <cell r="K112">
            <v>0</v>
          </cell>
          <cell r="L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  <cell r="L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  <cell r="L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  <cell r="L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  <cell r="L117">
            <v>0</v>
          </cell>
        </row>
        <row r="119">
          <cell r="D119">
            <v>0</v>
          </cell>
          <cell r="F119">
            <v>8150</v>
          </cell>
          <cell r="K119">
            <v>197890.7</v>
          </cell>
          <cell r="L119">
            <v>72058.16</v>
          </cell>
        </row>
        <row r="120">
          <cell r="D120">
            <v>0</v>
          </cell>
          <cell r="F120">
            <v>0</v>
          </cell>
          <cell r="K120">
            <v>0</v>
          </cell>
          <cell r="L120">
            <v>0</v>
          </cell>
        </row>
        <row r="121">
          <cell r="D121">
            <v>0</v>
          </cell>
          <cell r="F121">
            <v>7799.2</v>
          </cell>
          <cell r="K121">
            <v>795801.2</v>
          </cell>
          <cell r="L121">
            <v>339201.39</v>
          </cell>
        </row>
        <row r="122">
          <cell r="D122">
            <v>0</v>
          </cell>
          <cell r="F122">
            <v>0</v>
          </cell>
          <cell r="K122">
            <v>0</v>
          </cell>
          <cell r="L122">
            <v>40071.18</v>
          </cell>
        </row>
        <row r="123">
          <cell r="D123">
            <v>0</v>
          </cell>
          <cell r="F123">
            <v>220</v>
          </cell>
          <cell r="K123">
            <v>550</v>
          </cell>
          <cell r="L123">
            <v>19059.86</v>
          </cell>
        </row>
        <row r="124">
          <cell r="D124">
            <v>0</v>
          </cell>
          <cell r="F124">
            <v>0</v>
          </cell>
          <cell r="K124">
            <v>0</v>
          </cell>
          <cell r="L124">
            <v>0</v>
          </cell>
        </row>
        <row r="125">
          <cell r="D125">
            <v>0</v>
          </cell>
          <cell r="F125">
            <v>17628</v>
          </cell>
          <cell r="K125">
            <v>17628</v>
          </cell>
          <cell r="L125">
            <v>87723.17</v>
          </cell>
        </row>
        <row r="126">
          <cell r="D126">
            <v>0</v>
          </cell>
          <cell r="F126">
            <v>0</v>
          </cell>
          <cell r="K126">
            <v>0</v>
          </cell>
          <cell r="L126">
            <v>0</v>
          </cell>
        </row>
        <row r="129">
          <cell r="D129">
            <v>0</v>
          </cell>
          <cell r="F129">
            <v>0</v>
          </cell>
          <cell r="K129">
            <v>0</v>
          </cell>
          <cell r="L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  <cell r="L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  <cell r="L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  <cell r="L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  <cell r="L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  <cell r="L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  <cell r="L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  <cell r="L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  <cell r="L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  <cell r="L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  <cell r="L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  <cell r="L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  <cell r="L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  <cell r="L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  <cell r="L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  <cell r="L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  <cell r="L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  <cell r="L152">
            <v>0</v>
          </cell>
        </row>
        <row r="153">
          <cell r="D153">
            <v>42168000</v>
          </cell>
          <cell r="F153">
            <v>21031.56</v>
          </cell>
          <cell r="K153">
            <v>434950.56</v>
          </cell>
          <cell r="L153">
            <v>0</v>
          </cell>
        </row>
        <row r="154">
          <cell r="D154">
            <v>10000000</v>
          </cell>
          <cell r="F154">
            <v>499742.5</v>
          </cell>
          <cell r="K154">
            <v>499742.5</v>
          </cell>
          <cell r="L154">
            <v>336807.8</v>
          </cell>
        </row>
        <row r="155">
          <cell r="D155">
            <v>103620000</v>
          </cell>
          <cell r="F155">
            <v>0</v>
          </cell>
          <cell r="K155">
            <v>21929970.59</v>
          </cell>
          <cell r="L155">
            <v>15894367.51</v>
          </cell>
        </row>
        <row r="156">
          <cell r="D156">
            <v>0</v>
          </cell>
          <cell r="F156">
            <v>0</v>
          </cell>
          <cell r="K156">
            <v>0</v>
          </cell>
          <cell r="L156">
            <v>0</v>
          </cell>
        </row>
        <row r="157">
          <cell r="D157">
            <v>1000000</v>
          </cell>
          <cell r="F157">
            <v>0</v>
          </cell>
          <cell r="K157">
            <v>0</v>
          </cell>
          <cell r="L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  <cell r="L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  <cell r="L160">
            <v>0</v>
          </cell>
        </row>
        <row r="162">
          <cell r="D162">
            <v>97427920</v>
          </cell>
          <cell r="F162">
            <v>3872261.4</v>
          </cell>
          <cell r="K162">
            <v>30252511.459999997</v>
          </cell>
          <cell r="L162">
            <v>681018.51</v>
          </cell>
        </row>
        <row r="166">
          <cell r="D166">
            <v>0</v>
          </cell>
          <cell r="F166">
            <v>0</v>
          </cell>
          <cell r="K166">
            <v>0</v>
          </cell>
          <cell r="L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  <cell r="L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  <cell r="L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  <cell r="L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  <cell r="L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  <cell r="L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  <cell r="L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  <cell r="L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  <cell r="L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  <cell r="L177">
            <v>0</v>
          </cell>
        </row>
        <row r="179">
          <cell r="D179">
            <v>0</v>
          </cell>
          <cell r="F179">
            <v>0</v>
          </cell>
          <cell r="K179">
            <v>0</v>
          </cell>
          <cell r="L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  <cell r="L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  <cell r="L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  <cell r="L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  <cell r="L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  <cell r="L186">
            <v>0</v>
          </cell>
        </row>
        <row r="189">
          <cell r="D189">
            <v>0</v>
          </cell>
          <cell r="F189">
            <v>0</v>
          </cell>
          <cell r="K189">
            <v>0</v>
          </cell>
          <cell r="L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  <cell r="L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  <cell r="L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  <cell r="L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  <cell r="L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  <cell r="L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  <cell r="L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  <cell r="L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  <cell r="L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  <cell r="L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  <cell r="L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  <cell r="L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  <cell r="L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  <cell r="L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  <cell r="L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  <cell r="L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  <cell r="L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  <cell r="L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  <cell r="L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  <cell r="L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  <cell r="L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  <cell r="L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  <cell r="L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  <cell r="L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  <cell r="L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  <cell r="L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  <cell r="L220">
            <v>0</v>
          </cell>
        </row>
        <row r="221">
          <cell r="D221">
            <v>0</v>
          </cell>
          <cell r="F221">
            <v>2000000</v>
          </cell>
          <cell r="K221">
            <v>2000000</v>
          </cell>
          <cell r="L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  <cell r="L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  <cell r="L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  <cell r="L224">
            <v>0</v>
          </cell>
        </row>
        <row r="226">
          <cell r="D226">
            <v>0</v>
          </cell>
          <cell r="F226">
            <v>0</v>
          </cell>
          <cell r="K226">
            <v>107500</v>
          </cell>
          <cell r="L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  <cell r="L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  <cell r="L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  <cell r="L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  <cell r="L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  <cell r="L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  <cell r="L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  <cell r="L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  <cell r="L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  <cell r="L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  <cell r="L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  <cell r="L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  <cell r="L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  <cell r="L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  <cell r="L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  <cell r="L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  <cell r="L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  <cell r="L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  <cell r="L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  <cell r="L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  <cell r="L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  <cell r="L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  <cell r="L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  <cell r="L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  <cell r="L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  <cell r="L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  <cell r="L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  <cell r="L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  <cell r="L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  <cell r="L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  <cell r="L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  <cell r="L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  <cell r="L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  <cell r="L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  <cell r="L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  <cell r="L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  <cell r="L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  <cell r="L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  <cell r="L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  <cell r="L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  <cell r="L278">
            <v>0</v>
          </cell>
        </row>
      </sheetData>
      <sheetData sheetId="8">
        <row r="9">
          <cell r="D9">
            <v>18180000</v>
          </cell>
          <cell r="F9">
            <v>28674945.740000002</v>
          </cell>
          <cell r="K9">
            <v>89207140.460000008</v>
          </cell>
          <cell r="L9">
            <v>87648460.439999998</v>
          </cell>
        </row>
        <row r="10">
          <cell r="D10">
            <v>19283025.98</v>
          </cell>
          <cell r="F10">
            <v>1272062.3799999999</v>
          </cell>
          <cell r="K10">
            <v>3816187.1399999997</v>
          </cell>
          <cell r="L10">
            <v>3782129.42</v>
          </cell>
        </row>
        <row r="11">
          <cell r="D11">
            <v>0</v>
          </cell>
          <cell r="F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F13">
            <v>195867.2</v>
          </cell>
          <cell r="K13">
            <v>195867.2</v>
          </cell>
          <cell r="L13">
            <v>184384.13999999998</v>
          </cell>
        </row>
        <row r="14">
          <cell r="D14">
            <v>0</v>
          </cell>
          <cell r="F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  <cell r="L16">
            <v>0</v>
          </cell>
        </row>
        <row r="18">
          <cell r="D18">
            <v>625000</v>
          </cell>
          <cell r="F18">
            <v>7468647.2200000007</v>
          </cell>
          <cell r="K18">
            <v>23174555.530000001</v>
          </cell>
          <cell r="L18">
            <v>22883522.160000004</v>
          </cell>
        </row>
        <row r="19">
          <cell r="D19">
            <v>0</v>
          </cell>
          <cell r="F19">
            <v>944882.14</v>
          </cell>
          <cell r="K19">
            <v>2834646.42</v>
          </cell>
          <cell r="L19">
            <v>2834646.42</v>
          </cell>
        </row>
        <row r="20">
          <cell r="D20">
            <v>3185664.1616666699</v>
          </cell>
          <cell r="F20">
            <v>1046132.16</v>
          </cell>
          <cell r="K20">
            <v>1046132.16</v>
          </cell>
          <cell r="L20">
            <v>141118.84</v>
          </cell>
        </row>
        <row r="21">
          <cell r="D21">
            <v>139944</v>
          </cell>
          <cell r="F21">
            <v>0</v>
          </cell>
          <cell r="K21">
            <v>0</v>
          </cell>
          <cell r="L21">
            <v>34817365.269999996</v>
          </cell>
        </row>
        <row r="22">
          <cell r="D22">
            <v>0</v>
          </cell>
          <cell r="F22">
            <v>0</v>
          </cell>
          <cell r="K22">
            <v>0</v>
          </cell>
          <cell r="L22">
            <v>0</v>
          </cell>
        </row>
        <row r="24">
          <cell r="D24">
            <v>3536087.22315</v>
          </cell>
          <cell r="F24">
            <v>3704201.3</v>
          </cell>
          <cell r="K24">
            <v>11283364.57</v>
          </cell>
          <cell r="L24">
            <v>14002850.850000001</v>
          </cell>
        </row>
        <row r="25">
          <cell r="D25">
            <v>191139.8499</v>
          </cell>
          <cell r="F25">
            <v>197428.81</v>
          </cell>
          <cell r="K25">
            <v>601436.73</v>
          </cell>
          <cell r="L25">
            <v>747948.57000000007</v>
          </cell>
        </row>
        <row r="26">
          <cell r="D26">
            <v>573419.54969999997</v>
          </cell>
          <cell r="F26">
            <v>600681.49</v>
          </cell>
          <cell r="K26">
            <v>1829735.3800000001</v>
          </cell>
          <cell r="L26">
            <v>2270733.2799999998</v>
          </cell>
        </row>
        <row r="27">
          <cell r="D27">
            <v>1911398.4989999998</v>
          </cell>
          <cell r="F27">
            <v>2002271.0899999999</v>
          </cell>
          <cell r="K27">
            <v>6099116.3300000001</v>
          </cell>
          <cell r="L27">
            <v>7569108.9399999995</v>
          </cell>
        </row>
        <row r="28">
          <cell r="D28">
            <v>191139.8499</v>
          </cell>
          <cell r="F28">
            <v>200227.43</v>
          </cell>
          <cell r="K28">
            <v>609912.59</v>
          </cell>
          <cell r="L28">
            <v>756911.89000000013</v>
          </cell>
        </row>
        <row r="30">
          <cell r="D30">
            <v>1973949.3749839999</v>
          </cell>
          <cell r="F30">
            <v>2102384.61</v>
          </cell>
          <cell r="K30">
            <v>6404072.1399999987</v>
          </cell>
          <cell r="L30">
            <v>7879128.0800000001</v>
          </cell>
        </row>
        <row r="31">
          <cell r="D31">
            <v>573419.54969999997</v>
          </cell>
          <cell r="F31">
            <v>600681.49</v>
          </cell>
          <cell r="K31">
            <v>1829735.3800000001</v>
          </cell>
          <cell r="L31">
            <v>2270733.2799999998</v>
          </cell>
        </row>
        <row r="32">
          <cell r="D32">
            <v>1146839.0993999999</v>
          </cell>
          <cell r="F32">
            <v>1201362.72</v>
          </cell>
          <cell r="K32">
            <v>3659469.99</v>
          </cell>
          <cell r="L32">
            <v>4541465.67</v>
          </cell>
        </row>
        <row r="33">
          <cell r="D33">
            <v>1107307.5</v>
          </cell>
          <cell r="F33">
            <v>2021156.15</v>
          </cell>
          <cell r="K33">
            <v>6161851.9299999997</v>
          </cell>
          <cell r="L33">
            <v>7833961.1100000013</v>
          </cell>
        </row>
        <row r="35">
          <cell r="D35">
            <v>0</v>
          </cell>
          <cell r="F35">
            <v>0</v>
          </cell>
          <cell r="K35">
            <v>0</v>
          </cell>
          <cell r="L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F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F42">
            <v>0</v>
          </cell>
          <cell r="K42">
            <v>0</v>
          </cell>
          <cell r="L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  <cell r="L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F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  <cell r="L54">
            <v>0</v>
          </cell>
        </row>
        <row r="55">
          <cell r="D55">
            <v>467950</v>
          </cell>
          <cell r="F55">
            <v>1172</v>
          </cell>
          <cell r="K55">
            <v>12692</v>
          </cell>
          <cell r="L55">
            <v>2888</v>
          </cell>
        </row>
        <row r="56">
          <cell r="D56">
            <v>0</v>
          </cell>
          <cell r="F56">
            <v>0</v>
          </cell>
          <cell r="K56">
            <v>0</v>
          </cell>
          <cell r="L56">
            <v>0</v>
          </cell>
        </row>
        <row r="58">
          <cell r="D58">
            <v>0</v>
          </cell>
          <cell r="F58">
            <v>0</v>
          </cell>
          <cell r="K58">
            <v>0</v>
          </cell>
          <cell r="L58">
            <v>0</v>
          </cell>
        </row>
        <row r="59">
          <cell r="D59">
            <v>6387430</v>
          </cell>
          <cell r="F59">
            <v>0</v>
          </cell>
          <cell r="K59">
            <v>0</v>
          </cell>
          <cell r="L59">
            <v>0</v>
          </cell>
        </row>
        <row r="60">
          <cell r="D60">
            <v>10219880</v>
          </cell>
          <cell r="F60">
            <v>0</v>
          </cell>
          <cell r="K60">
            <v>1943600</v>
          </cell>
          <cell r="L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  <cell r="L63">
            <v>0</v>
          </cell>
        </row>
        <row r="64">
          <cell r="D64">
            <v>10219880</v>
          </cell>
          <cell r="F64">
            <v>0</v>
          </cell>
          <cell r="K64">
            <v>1943600</v>
          </cell>
          <cell r="L64">
            <v>0</v>
          </cell>
        </row>
        <row r="65">
          <cell r="D65">
            <v>0</v>
          </cell>
          <cell r="F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  <cell r="L69">
            <v>0</v>
          </cell>
        </row>
        <row r="70">
          <cell r="D70">
            <v>18848</v>
          </cell>
          <cell r="F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F71">
            <v>0</v>
          </cell>
          <cell r="K71">
            <v>0</v>
          </cell>
          <cell r="L71">
            <v>0</v>
          </cell>
        </row>
        <row r="73">
          <cell r="D73">
            <v>63870</v>
          </cell>
          <cell r="F73">
            <v>14515</v>
          </cell>
          <cell r="K73">
            <v>14515</v>
          </cell>
          <cell r="L73">
            <v>31655</v>
          </cell>
        </row>
        <row r="74">
          <cell r="D74">
            <v>1916230</v>
          </cell>
          <cell r="F74">
            <v>467900</v>
          </cell>
          <cell r="K74">
            <v>467900</v>
          </cell>
          <cell r="L74">
            <v>946000</v>
          </cell>
        </row>
        <row r="75">
          <cell r="D75">
            <v>0</v>
          </cell>
          <cell r="F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  <cell r="L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  <cell r="L79">
            <v>0</v>
          </cell>
        </row>
        <row r="81">
          <cell r="D81">
            <v>8942400</v>
          </cell>
          <cell r="F81">
            <v>0</v>
          </cell>
          <cell r="K81">
            <v>0</v>
          </cell>
          <cell r="L81">
            <v>8600</v>
          </cell>
        </row>
        <row r="82">
          <cell r="D82">
            <v>8942400</v>
          </cell>
          <cell r="F82">
            <v>0</v>
          </cell>
          <cell r="K82">
            <v>0</v>
          </cell>
          <cell r="L82">
            <v>41000</v>
          </cell>
        </row>
        <row r="83">
          <cell r="D83">
            <v>0</v>
          </cell>
          <cell r="F83">
            <v>0</v>
          </cell>
          <cell r="K83">
            <v>0</v>
          </cell>
          <cell r="L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F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  <cell r="L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F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F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  <cell r="L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  <cell r="L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  <cell r="L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  <cell r="L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  <cell r="L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  <cell r="L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  <cell r="L103">
            <v>94538.709999999992</v>
          </cell>
        </row>
        <row r="104">
          <cell r="D104">
            <v>0</v>
          </cell>
          <cell r="F104">
            <v>0</v>
          </cell>
          <cell r="K104">
            <v>0</v>
          </cell>
          <cell r="L104">
            <v>0</v>
          </cell>
        </row>
        <row r="106">
          <cell r="D106">
            <v>0</v>
          </cell>
          <cell r="F106">
            <v>0</v>
          </cell>
          <cell r="K106">
            <v>0</v>
          </cell>
          <cell r="L106">
            <v>0</v>
          </cell>
        </row>
        <row r="108">
          <cell r="D108">
            <v>0</v>
          </cell>
          <cell r="F108">
            <v>0</v>
          </cell>
          <cell r="K108">
            <v>0</v>
          </cell>
          <cell r="L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  <cell r="L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  <cell r="L110">
            <v>0</v>
          </cell>
        </row>
        <row r="111">
          <cell r="D111">
            <v>0</v>
          </cell>
          <cell r="F111">
            <v>0</v>
          </cell>
          <cell r="K111">
            <v>0</v>
          </cell>
          <cell r="L111">
            <v>0</v>
          </cell>
        </row>
        <row r="112">
          <cell r="D112">
            <v>0</v>
          </cell>
          <cell r="F112">
            <v>0</v>
          </cell>
          <cell r="K112">
            <v>0</v>
          </cell>
          <cell r="L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  <cell r="L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  <cell r="L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  <cell r="L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  <cell r="L117">
            <v>0</v>
          </cell>
        </row>
        <row r="119">
          <cell r="D119">
            <v>49821.2</v>
          </cell>
          <cell r="F119">
            <v>0</v>
          </cell>
          <cell r="K119">
            <v>0</v>
          </cell>
          <cell r="L119">
            <v>127418.08</v>
          </cell>
        </row>
        <row r="120">
          <cell r="D120">
            <v>0</v>
          </cell>
          <cell r="F120">
            <v>0</v>
          </cell>
          <cell r="K120">
            <v>0</v>
          </cell>
          <cell r="L120">
            <v>0</v>
          </cell>
        </row>
        <row r="121">
          <cell r="D121">
            <v>83036.2</v>
          </cell>
          <cell r="F121">
            <v>0</v>
          </cell>
          <cell r="K121">
            <v>0</v>
          </cell>
          <cell r="L121">
            <v>130111.31</v>
          </cell>
        </row>
        <row r="122">
          <cell r="D122">
            <v>0</v>
          </cell>
          <cell r="F122">
            <v>0</v>
          </cell>
          <cell r="K122">
            <v>0</v>
          </cell>
          <cell r="L122">
            <v>0</v>
          </cell>
        </row>
        <row r="123">
          <cell r="D123">
            <v>0</v>
          </cell>
          <cell r="F123">
            <v>0</v>
          </cell>
          <cell r="K123">
            <v>0</v>
          </cell>
          <cell r="L123">
            <v>0</v>
          </cell>
        </row>
        <row r="124">
          <cell r="D124">
            <v>0</v>
          </cell>
          <cell r="F124">
            <v>0</v>
          </cell>
          <cell r="K124">
            <v>0</v>
          </cell>
          <cell r="L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  <cell r="L125">
            <v>0</v>
          </cell>
        </row>
        <row r="126">
          <cell r="D126">
            <v>0</v>
          </cell>
          <cell r="F126">
            <v>0</v>
          </cell>
          <cell r="K126">
            <v>0</v>
          </cell>
          <cell r="L126">
            <v>0</v>
          </cell>
        </row>
        <row r="129">
          <cell r="D129">
            <v>0</v>
          </cell>
          <cell r="F129">
            <v>0</v>
          </cell>
          <cell r="K129">
            <v>0</v>
          </cell>
          <cell r="L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  <cell r="L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  <cell r="L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  <cell r="L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  <cell r="L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  <cell r="L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  <cell r="L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  <cell r="L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  <cell r="L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  <cell r="L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  <cell r="L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  <cell r="L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  <cell r="L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  <cell r="L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  <cell r="L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  <cell r="L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  <cell r="L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  <cell r="L152">
            <v>0</v>
          </cell>
        </row>
        <row r="153">
          <cell r="D153">
            <v>0</v>
          </cell>
          <cell r="F153">
            <v>0</v>
          </cell>
          <cell r="K153">
            <v>0</v>
          </cell>
          <cell r="L153">
            <v>0</v>
          </cell>
        </row>
        <row r="154">
          <cell r="D154">
            <v>0</v>
          </cell>
          <cell r="F154">
            <v>199897</v>
          </cell>
          <cell r="K154">
            <v>199897</v>
          </cell>
          <cell r="L154">
            <v>0</v>
          </cell>
        </row>
        <row r="155">
          <cell r="D155">
            <v>0</v>
          </cell>
          <cell r="F155">
            <v>0</v>
          </cell>
          <cell r="K155">
            <v>0</v>
          </cell>
          <cell r="L155">
            <v>0</v>
          </cell>
        </row>
        <row r="156">
          <cell r="D156">
            <v>0</v>
          </cell>
          <cell r="F156">
            <v>0</v>
          </cell>
          <cell r="K156">
            <v>0</v>
          </cell>
          <cell r="L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  <cell r="L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  <cell r="L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  <cell r="L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  <cell r="L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  <cell r="L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  <cell r="L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  <cell r="L170">
            <v>0</v>
          </cell>
        </row>
        <row r="171">
          <cell r="D171">
            <v>-4560000</v>
          </cell>
          <cell r="F171">
            <v>0</v>
          </cell>
          <cell r="K171">
            <v>0</v>
          </cell>
          <cell r="L171">
            <v>0</v>
          </cell>
        </row>
        <row r="172">
          <cell r="D172">
            <v>-120000</v>
          </cell>
          <cell r="F172">
            <v>449875.6</v>
          </cell>
          <cell r="K172">
            <v>449875.6</v>
          </cell>
          <cell r="L172">
            <v>0</v>
          </cell>
        </row>
        <row r="173">
          <cell r="D173">
            <v>0</v>
          </cell>
          <cell r="F173">
            <v>9178353.4100000001</v>
          </cell>
          <cell r="K173">
            <v>13654532.690000001</v>
          </cell>
          <cell r="L173">
            <v>7440397.6799999997</v>
          </cell>
        </row>
        <row r="174">
          <cell r="D174">
            <v>0</v>
          </cell>
          <cell r="F174">
            <v>5443709.4500000002</v>
          </cell>
          <cell r="K174">
            <v>19677262.260000002</v>
          </cell>
          <cell r="L174">
            <v>30152170.48</v>
          </cell>
        </row>
        <row r="175">
          <cell r="D175">
            <v>0</v>
          </cell>
          <cell r="F175">
            <v>0</v>
          </cell>
          <cell r="K175">
            <v>0</v>
          </cell>
          <cell r="L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  <cell r="L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  <cell r="L177">
            <v>0</v>
          </cell>
        </row>
        <row r="179">
          <cell r="D179">
            <v>0</v>
          </cell>
          <cell r="F179">
            <v>0</v>
          </cell>
          <cell r="K179">
            <v>0</v>
          </cell>
          <cell r="L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  <cell r="L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  <cell r="L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  <cell r="L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  <cell r="L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  <cell r="L186">
            <v>0</v>
          </cell>
        </row>
        <row r="189">
          <cell r="D189">
            <v>680000</v>
          </cell>
          <cell r="F189">
            <v>1679541.6</v>
          </cell>
          <cell r="K189">
            <v>4382230.32</v>
          </cell>
          <cell r="L189">
            <v>5710742.2000000002</v>
          </cell>
        </row>
        <row r="190">
          <cell r="D190">
            <v>-200817.6</v>
          </cell>
          <cell r="F190">
            <v>116661.2</v>
          </cell>
          <cell r="K190">
            <v>259967.8</v>
          </cell>
          <cell r="L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  <cell r="L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  <cell r="L192">
            <v>0</v>
          </cell>
        </row>
        <row r="193">
          <cell r="D193">
            <v>-660000</v>
          </cell>
          <cell r="F193">
            <v>0</v>
          </cell>
          <cell r="K193">
            <v>641162</v>
          </cell>
          <cell r="L193">
            <v>480363</v>
          </cell>
        </row>
        <row r="195">
          <cell r="D195">
            <v>0</v>
          </cell>
          <cell r="F195">
            <v>15556179.279999999</v>
          </cell>
          <cell r="K195">
            <v>38714719.899999999</v>
          </cell>
          <cell r="L195">
            <v>17807794.640000001</v>
          </cell>
        </row>
        <row r="196">
          <cell r="D196">
            <v>3384557.6</v>
          </cell>
          <cell r="F196">
            <v>16048893.529999999</v>
          </cell>
          <cell r="K196">
            <v>37940796.68</v>
          </cell>
          <cell r="L196">
            <v>27308532.620000001</v>
          </cell>
        </row>
        <row r="197">
          <cell r="D197">
            <v>-22860000</v>
          </cell>
          <cell r="F197">
            <v>3134338.09</v>
          </cell>
          <cell r="K197">
            <v>33135271.490000002</v>
          </cell>
          <cell r="L197">
            <v>36601692.960000001</v>
          </cell>
        </row>
        <row r="198">
          <cell r="D198">
            <v>3000000</v>
          </cell>
          <cell r="F198">
            <v>0</v>
          </cell>
          <cell r="K198">
            <v>0</v>
          </cell>
          <cell r="L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  <cell r="L199">
            <v>0</v>
          </cell>
        </row>
        <row r="200">
          <cell r="D200">
            <v>-1180000</v>
          </cell>
          <cell r="F200">
            <v>0</v>
          </cell>
          <cell r="K200">
            <v>0</v>
          </cell>
          <cell r="L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  <cell r="L201">
            <v>0</v>
          </cell>
        </row>
        <row r="202">
          <cell r="D202">
            <v>1060000</v>
          </cell>
          <cell r="F202">
            <v>3365505.56</v>
          </cell>
          <cell r="K202">
            <v>13594383.35</v>
          </cell>
          <cell r="L202">
            <v>3779854.05</v>
          </cell>
        </row>
        <row r="203">
          <cell r="D203">
            <v>0</v>
          </cell>
          <cell r="F203">
            <v>3200634.6</v>
          </cell>
          <cell r="K203">
            <v>4385869</v>
          </cell>
          <cell r="L203">
            <v>19660963</v>
          </cell>
        </row>
        <row r="204">
          <cell r="D204">
            <v>0</v>
          </cell>
          <cell r="F204">
            <v>0</v>
          </cell>
          <cell r="K204">
            <v>0</v>
          </cell>
          <cell r="L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  <cell r="L205">
            <v>0</v>
          </cell>
        </row>
        <row r="206">
          <cell r="D206">
            <v>13700000</v>
          </cell>
          <cell r="F206">
            <v>1311704</v>
          </cell>
          <cell r="K206">
            <v>13260708.199999999</v>
          </cell>
          <cell r="L206">
            <v>5947868</v>
          </cell>
        </row>
        <row r="207">
          <cell r="D207">
            <v>-189980</v>
          </cell>
          <cell r="F207">
            <v>0</v>
          </cell>
          <cell r="K207">
            <v>0</v>
          </cell>
          <cell r="L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  <cell r="L208">
            <v>0</v>
          </cell>
        </row>
        <row r="209">
          <cell r="D209">
            <v>7500000</v>
          </cell>
          <cell r="F209">
            <v>2317720.4</v>
          </cell>
          <cell r="K209">
            <v>7007649.8000000007</v>
          </cell>
          <cell r="L209">
            <v>8713972.8000000007</v>
          </cell>
        </row>
        <row r="210">
          <cell r="D210">
            <v>446240</v>
          </cell>
          <cell r="F210">
            <v>163285</v>
          </cell>
          <cell r="K210">
            <v>563870</v>
          </cell>
          <cell r="L210">
            <v>2133485.2000000002</v>
          </cell>
        </row>
        <row r="211">
          <cell r="D211">
            <v>0</v>
          </cell>
          <cell r="F211">
            <v>0</v>
          </cell>
          <cell r="K211">
            <v>0</v>
          </cell>
          <cell r="L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  <cell r="L213">
            <v>0</v>
          </cell>
        </row>
        <row r="216">
          <cell r="D216">
            <v>0</v>
          </cell>
          <cell r="F216">
            <v>34084365.890000001</v>
          </cell>
          <cell r="K216">
            <v>86540771.989999995</v>
          </cell>
          <cell r="L216">
            <v>150436083.25</v>
          </cell>
        </row>
        <row r="217">
          <cell r="D217">
            <v>0</v>
          </cell>
          <cell r="F217">
            <v>61212814.799999997</v>
          </cell>
          <cell r="K217">
            <v>182429631.50999999</v>
          </cell>
          <cell r="L217">
            <v>158382376.92000002</v>
          </cell>
        </row>
        <row r="218">
          <cell r="D218">
            <v>0</v>
          </cell>
          <cell r="F218">
            <v>0</v>
          </cell>
          <cell r="K218">
            <v>0</v>
          </cell>
          <cell r="L218">
            <v>0</v>
          </cell>
        </row>
        <row r="219">
          <cell r="D219">
            <v>0</v>
          </cell>
          <cell r="F219">
            <v>45053938.950000003</v>
          </cell>
          <cell r="K219">
            <v>69698446.159999996</v>
          </cell>
          <cell r="L219">
            <v>65641090.299999997</v>
          </cell>
        </row>
        <row r="220">
          <cell r="D220">
            <v>0</v>
          </cell>
          <cell r="F220">
            <v>0</v>
          </cell>
          <cell r="K220">
            <v>0</v>
          </cell>
          <cell r="L220">
            <v>13438179.789999999</v>
          </cell>
        </row>
        <row r="221">
          <cell r="D221">
            <v>0</v>
          </cell>
          <cell r="F221">
            <v>0</v>
          </cell>
          <cell r="K221">
            <v>0</v>
          </cell>
          <cell r="L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  <cell r="L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  <cell r="L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  <cell r="L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  <cell r="L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  <cell r="L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  <cell r="L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  <cell r="L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  <cell r="L235">
            <v>0</v>
          </cell>
        </row>
        <row r="236">
          <cell r="D236">
            <v>-228000000</v>
          </cell>
          <cell r="F236">
            <v>113295000</v>
          </cell>
          <cell r="K236">
            <v>217661514.72</v>
          </cell>
          <cell r="L236">
            <v>79090899.680000007</v>
          </cell>
        </row>
        <row r="237">
          <cell r="D237">
            <v>-6000000</v>
          </cell>
          <cell r="F237">
            <v>0</v>
          </cell>
          <cell r="K237">
            <v>32367000</v>
          </cell>
          <cell r="L237">
            <v>5236000</v>
          </cell>
        </row>
        <row r="238">
          <cell r="D238">
            <v>0</v>
          </cell>
          <cell r="F238">
            <v>248429454.34</v>
          </cell>
          <cell r="K238">
            <v>887432210.64999998</v>
          </cell>
          <cell r="L238">
            <v>901214696.93000007</v>
          </cell>
        </row>
        <row r="239">
          <cell r="D239">
            <v>0</v>
          </cell>
          <cell r="F239">
            <v>316665796.16000003</v>
          </cell>
          <cell r="K239">
            <v>834082088.70000005</v>
          </cell>
          <cell r="L239">
            <v>833749267.55999994</v>
          </cell>
        </row>
        <row r="242">
          <cell r="D242">
            <v>34000000</v>
          </cell>
          <cell r="F242">
            <v>232653550.62</v>
          </cell>
          <cell r="K242">
            <v>355071550.62</v>
          </cell>
          <cell r="L242">
            <v>252712642.44999999</v>
          </cell>
        </row>
        <row r="243">
          <cell r="D243">
            <v>-10040880</v>
          </cell>
          <cell r="F243">
            <v>0</v>
          </cell>
          <cell r="K243">
            <v>11503000</v>
          </cell>
          <cell r="L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  <cell r="L244">
            <v>0</v>
          </cell>
        </row>
        <row r="245">
          <cell r="D245">
            <v>0</v>
          </cell>
          <cell r="F245">
            <v>0</v>
          </cell>
          <cell r="K245">
            <v>62235000</v>
          </cell>
          <cell r="L245">
            <v>204043000</v>
          </cell>
        </row>
        <row r="246">
          <cell r="D246">
            <v>-33000000</v>
          </cell>
          <cell r="F246">
            <v>29213000</v>
          </cell>
          <cell r="K246">
            <v>29213000</v>
          </cell>
          <cell r="L246">
            <v>49625000</v>
          </cell>
        </row>
        <row r="248">
          <cell r="D248">
            <v>0</v>
          </cell>
          <cell r="F248">
            <v>1460673734.05</v>
          </cell>
          <cell r="K248">
            <v>3596687743.27</v>
          </cell>
          <cell r="L248">
            <v>1920443587.29</v>
          </cell>
        </row>
        <row r="249">
          <cell r="D249">
            <v>169227880</v>
          </cell>
          <cell r="F249">
            <v>638005606.92999995</v>
          </cell>
          <cell r="K249">
            <v>1491098501.3400002</v>
          </cell>
          <cell r="L249">
            <v>1460054568.3899999</v>
          </cell>
        </row>
        <row r="250">
          <cell r="D250">
            <v>-1218000000</v>
          </cell>
          <cell r="F250">
            <v>475550130.44999999</v>
          </cell>
          <cell r="K250">
            <v>1767883830.5400002</v>
          </cell>
          <cell r="L250">
            <v>1829641198</v>
          </cell>
        </row>
        <row r="251">
          <cell r="D251">
            <v>150000000</v>
          </cell>
          <cell r="F251">
            <v>415010000</v>
          </cell>
          <cell r="K251">
            <v>415010000</v>
          </cell>
          <cell r="L251">
            <v>594011748.04999995</v>
          </cell>
        </row>
        <row r="252">
          <cell r="D252">
            <v>0</v>
          </cell>
          <cell r="F252">
            <v>0</v>
          </cell>
          <cell r="K252">
            <v>0</v>
          </cell>
          <cell r="L252">
            <v>0</v>
          </cell>
        </row>
        <row r="253">
          <cell r="D253">
            <v>-59000000</v>
          </cell>
          <cell r="F253">
            <v>0</v>
          </cell>
          <cell r="K253">
            <v>20538000</v>
          </cell>
          <cell r="L253">
            <v>52657000</v>
          </cell>
        </row>
        <row r="254">
          <cell r="D254">
            <v>0</v>
          </cell>
          <cell r="F254">
            <v>0</v>
          </cell>
          <cell r="K254">
            <v>0</v>
          </cell>
          <cell r="L254">
            <v>0</v>
          </cell>
        </row>
        <row r="255">
          <cell r="D255">
            <v>53000000</v>
          </cell>
          <cell r="F255">
            <v>148916175.09999999</v>
          </cell>
          <cell r="K255">
            <v>305863175.10000002</v>
          </cell>
          <cell r="L255">
            <v>444209275.72000003</v>
          </cell>
        </row>
        <row r="256">
          <cell r="D256">
            <v>0</v>
          </cell>
          <cell r="F256">
            <v>333951000</v>
          </cell>
          <cell r="K256">
            <v>528016000</v>
          </cell>
          <cell r="L256">
            <v>834055000</v>
          </cell>
        </row>
        <row r="257">
          <cell r="D257">
            <v>0</v>
          </cell>
          <cell r="F257">
            <v>0</v>
          </cell>
          <cell r="K257">
            <v>0</v>
          </cell>
          <cell r="L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  <cell r="L258">
            <v>0</v>
          </cell>
        </row>
        <row r="259">
          <cell r="D259">
            <v>685000000</v>
          </cell>
          <cell r="F259">
            <v>0</v>
          </cell>
          <cell r="K259">
            <v>409460000</v>
          </cell>
          <cell r="L259">
            <v>440477000</v>
          </cell>
        </row>
        <row r="260">
          <cell r="D260">
            <v>-9499000</v>
          </cell>
          <cell r="F260">
            <v>0</v>
          </cell>
          <cell r="K260">
            <v>0</v>
          </cell>
          <cell r="L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  <cell r="L261">
            <v>0</v>
          </cell>
        </row>
        <row r="262">
          <cell r="D262">
            <v>375000000</v>
          </cell>
          <cell r="F262">
            <v>131989000</v>
          </cell>
          <cell r="K262">
            <v>261583000</v>
          </cell>
          <cell r="L262">
            <v>385153000</v>
          </cell>
        </row>
        <row r="263">
          <cell r="D263">
            <v>22312000</v>
          </cell>
          <cell r="F263">
            <v>0</v>
          </cell>
          <cell r="K263">
            <v>24950000</v>
          </cell>
          <cell r="L263">
            <v>94402000</v>
          </cell>
        </row>
        <row r="264">
          <cell r="D264">
            <v>0</v>
          </cell>
          <cell r="F264">
            <v>0</v>
          </cell>
          <cell r="K264">
            <v>0</v>
          </cell>
          <cell r="L264">
            <v>0</v>
          </cell>
        </row>
        <row r="267">
          <cell r="D267">
            <v>75000000</v>
          </cell>
          <cell r="F267">
            <v>2169620488.0799999</v>
          </cell>
          <cell r="K267">
            <v>5900457492.8800001</v>
          </cell>
          <cell r="L267">
            <v>8128487623.5299997</v>
          </cell>
        </row>
        <row r="268">
          <cell r="D268">
            <v>0</v>
          </cell>
          <cell r="F268">
            <v>3299553044.9699998</v>
          </cell>
          <cell r="K268">
            <v>9881978889.9399986</v>
          </cell>
          <cell r="L268">
            <v>8792282544.1199989</v>
          </cell>
        </row>
        <row r="269">
          <cell r="D269">
            <v>0</v>
          </cell>
          <cell r="F269">
            <v>0</v>
          </cell>
          <cell r="K269">
            <v>0</v>
          </cell>
          <cell r="L269">
            <v>0</v>
          </cell>
        </row>
        <row r="270">
          <cell r="D270">
            <v>0</v>
          </cell>
          <cell r="F270">
            <v>2471044252.6599998</v>
          </cell>
          <cell r="K270">
            <v>3726539639.4499998</v>
          </cell>
          <cell r="L270">
            <v>2635221317.8099999</v>
          </cell>
        </row>
        <row r="271">
          <cell r="D271">
            <v>0</v>
          </cell>
          <cell r="F271">
            <v>76624812.5</v>
          </cell>
          <cell r="K271">
            <v>330471225.25</v>
          </cell>
          <cell r="L271">
            <v>614304793.10000002</v>
          </cell>
        </row>
        <row r="272">
          <cell r="D272">
            <v>0</v>
          </cell>
          <cell r="F272">
            <v>0</v>
          </cell>
          <cell r="K272">
            <v>0</v>
          </cell>
          <cell r="L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  <cell r="L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  <cell r="L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  <cell r="L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  <cell r="L278">
            <v>0</v>
          </cell>
        </row>
      </sheetData>
      <sheetData sheetId="9">
        <row r="9">
          <cell r="D9">
            <v>0</v>
          </cell>
          <cell r="F9">
            <v>21554715</v>
          </cell>
          <cell r="K9">
            <v>64179328.879999995</v>
          </cell>
          <cell r="L9">
            <v>64587308.210000001</v>
          </cell>
        </row>
        <row r="10">
          <cell r="D10">
            <v>0</v>
          </cell>
          <cell r="F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F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F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F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F18">
            <v>9453020.0399999991</v>
          </cell>
          <cell r="K18">
            <v>28316186.159999996</v>
          </cell>
          <cell r="L18">
            <v>28357050.259999998</v>
          </cell>
        </row>
        <row r="19">
          <cell r="D19">
            <v>0</v>
          </cell>
          <cell r="F19">
            <v>944882.14</v>
          </cell>
          <cell r="K19">
            <v>2834646.42</v>
          </cell>
          <cell r="L19">
            <v>2834646.42</v>
          </cell>
        </row>
        <row r="20">
          <cell r="D20">
            <v>0</v>
          </cell>
          <cell r="F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F21">
            <v>0</v>
          </cell>
          <cell r="K21">
            <v>0</v>
          </cell>
          <cell r="L21">
            <v>30947358.52</v>
          </cell>
        </row>
        <row r="22">
          <cell r="D22">
            <v>0</v>
          </cell>
          <cell r="F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F24">
            <v>2930165.36</v>
          </cell>
          <cell r="K24">
            <v>8842452.6099999994</v>
          </cell>
          <cell r="L24">
            <v>11896578.810000001</v>
          </cell>
        </row>
        <row r="25">
          <cell r="D25">
            <v>0</v>
          </cell>
          <cell r="F25">
            <v>158387.54</v>
          </cell>
          <cell r="K25">
            <v>477971.08999999997</v>
          </cell>
          <cell r="L25">
            <v>643059.1</v>
          </cell>
        </row>
        <row r="26">
          <cell r="D26">
            <v>0</v>
          </cell>
          <cell r="F26">
            <v>475162.13999999996</v>
          </cell>
          <cell r="K26">
            <v>1433911.8599999999</v>
          </cell>
          <cell r="L26">
            <v>1929175.7199999997</v>
          </cell>
        </row>
        <row r="27">
          <cell r="D27">
            <v>0</v>
          </cell>
          <cell r="F27">
            <v>1583873.22</v>
          </cell>
          <cell r="K27">
            <v>4779704.3</v>
          </cell>
          <cell r="L27">
            <v>6430583.4500000002</v>
          </cell>
        </row>
        <row r="28">
          <cell r="D28">
            <v>0</v>
          </cell>
          <cell r="F28">
            <v>158387.54</v>
          </cell>
          <cell r="K28">
            <v>477971.08999999997</v>
          </cell>
          <cell r="L28">
            <v>643059.1</v>
          </cell>
        </row>
        <row r="30">
          <cell r="D30">
            <v>0</v>
          </cell>
          <cell r="F30">
            <v>1663066.8599999999</v>
          </cell>
          <cell r="K30">
            <v>5018689.5600000005</v>
          </cell>
          <cell r="L30">
            <v>6694108.2000000002</v>
          </cell>
        </row>
        <row r="31">
          <cell r="D31">
            <v>0</v>
          </cell>
          <cell r="F31">
            <v>475162.13999999996</v>
          </cell>
          <cell r="K31">
            <v>1433911.8599999999</v>
          </cell>
          <cell r="L31">
            <v>1929175.7199999997</v>
          </cell>
        </row>
        <row r="32">
          <cell r="D32">
            <v>0</v>
          </cell>
          <cell r="F32">
            <v>950324.01</v>
          </cell>
          <cell r="K32">
            <v>2867822.8200000003</v>
          </cell>
          <cell r="L32">
            <v>3858350.36</v>
          </cell>
        </row>
        <row r="33">
          <cell r="D33">
            <v>0</v>
          </cell>
          <cell r="F33">
            <v>1703074.7000000002</v>
          </cell>
          <cell r="K33">
            <v>5066432.41</v>
          </cell>
          <cell r="L33">
            <v>6639437.8499999996</v>
          </cell>
        </row>
        <row r="35">
          <cell r="D35">
            <v>0</v>
          </cell>
          <cell r="F35">
            <v>0</v>
          </cell>
          <cell r="K35">
            <v>0</v>
          </cell>
          <cell r="L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F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F42">
            <v>0</v>
          </cell>
          <cell r="K42">
            <v>0</v>
          </cell>
          <cell r="L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  <cell r="L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F53">
            <v>13386</v>
          </cell>
          <cell r="K53">
            <v>53613</v>
          </cell>
          <cell r="L53">
            <v>39767</v>
          </cell>
        </row>
        <row r="54">
          <cell r="D54">
            <v>0</v>
          </cell>
          <cell r="F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F55">
            <v>1744027</v>
          </cell>
          <cell r="K55">
            <v>5251771.7</v>
          </cell>
          <cell r="L55">
            <v>5605321.8499999996</v>
          </cell>
        </row>
        <row r="56">
          <cell r="D56">
            <v>0</v>
          </cell>
          <cell r="F56">
            <v>325502.15000000002</v>
          </cell>
          <cell r="K56">
            <v>980241.1</v>
          </cell>
          <cell r="L56">
            <v>646868.5</v>
          </cell>
        </row>
        <row r="58">
          <cell r="D58">
            <v>0</v>
          </cell>
          <cell r="F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F59">
            <v>20509.5</v>
          </cell>
          <cell r="K59">
            <v>88874.5</v>
          </cell>
          <cell r="L59">
            <v>0</v>
          </cell>
        </row>
        <row r="60">
          <cell r="D60">
            <v>0</v>
          </cell>
          <cell r="F60">
            <v>0</v>
          </cell>
          <cell r="K60">
            <v>0</v>
          </cell>
          <cell r="L60">
            <v>0</v>
          </cell>
        </row>
        <row r="62">
          <cell r="D62">
            <v>2177225</v>
          </cell>
          <cell r="F62">
            <v>932250</v>
          </cell>
          <cell r="K62">
            <v>6562475</v>
          </cell>
          <cell r="L62">
            <v>819250</v>
          </cell>
        </row>
        <row r="63">
          <cell r="D63">
            <v>0</v>
          </cell>
          <cell r="F63">
            <v>0</v>
          </cell>
          <cell r="K63">
            <v>2367468.65</v>
          </cell>
          <cell r="L63">
            <v>0</v>
          </cell>
        </row>
        <row r="64">
          <cell r="D64">
            <v>0</v>
          </cell>
          <cell r="F64">
            <v>0</v>
          </cell>
          <cell r="K64">
            <v>0</v>
          </cell>
          <cell r="L64">
            <v>0</v>
          </cell>
        </row>
        <row r="65">
          <cell r="D65">
            <v>0</v>
          </cell>
          <cell r="F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F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F71">
            <v>0</v>
          </cell>
          <cell r="K71">
            <v>0</v>
          </cell>
          <cell r="L71">
            <v>0</v>
          </cell>
        </row>
        <row r="73">
          <cell r="D73">
            <v>0</v>
          </cell>
          <cell r="F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F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F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  <cell r="L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  <cell r="L79">
            <v>0</v>
          </cell>
        </row>
        <row r="81">
          <cell r="D81">
            <v>0</v>
          </cell>
          <cell r="F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F82">
            <v>0</v>
          </cell>
          <cell r="K82">
            <v>0</v>
          </cell>
          <cell r="L82">
            <v>8915</v>
          </cell>
        </row>
        <row r="83">
          <cell r="D83">
            <v>0</v>
          </cell>
          <cell r="F83">
            <v>0</v>
          </cell>
          <cell r="K83">
            <v>0</v>
          </cell>
          <cell r="L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F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  <cell r="L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F90">
            <v>0</v>
          </cell>
          <cell r="K90">
            <v>0</v>
          </cell>
          <cell r="L90">
            <v>50850</v>
          </cell>
        </row>
        <row r="91">
          <cell r="D91">
            <v>0</v>
          </cell>
          <cell r="F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  <cell r="L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  <cell r="L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  <cell r="L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  <cell r="L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  <cell r="L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  <cell r="L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  <cell r="L103">
            <v>0</v>
          </cell>
        </row>
        <row r="104">
          <cell r="D104">
            <v>0</v>
          </cell>
          <cell r="F104">
            <v>0</v>
          </cell>
          <cell r="K104">
            <v>0</v>
          </cell>
          <cell r="L104">
            <v>0</v>
          </cell>
        </row>
        <row r="106">
          <cell r="D106">
            <v>0</v>
          </cell>
          <cell r="F106">
            <v>0</v>
          </cell>
          <cell r="K106">
            <v>0</v>
          </cell>
          <cell r="L106">
            <v>0</v>
          </cell>
        </row>
        <row r="108">
          <cell r="D108">
            <v>0</v>
          </cell>
          <cell r="F108">
            <v>0</v>
          </cell>
          <cell r="K108">
            <v>0</v>
          </cell>
          <cell r="L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  <cell r="L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  <cell r="L110">
            <v>0</v>
          </cell>
        </row>
        <row r="111">
          <cell r="D111">
            <v>0</v>
          </cell>
          <cell r="F111">
            <v>0</v>
          </cell>
          <cell r="K111">
            <v>0</v>
          </cell>
          <cell r="L111">
            <v>0</v>
          </cell>
        </row>
        <row r="112">
          <cell r="D112">
            <v>0</v>
          </cell>
          <cell r="F112">
            <v>0</v>
          </cell>
          <cell r="K112">
            <v>0</v>
          </cell>
          <cell r="L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  <cell r="L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  <cell r="L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  <cell r="L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  <cell r="L117">
            <v>0</v>
          </cell>
        </row>
        <row r="119">
          <cell r="D119">
            <v>0</v>
          </cell>
          <cell r="F119">
            <v>4554.54</v>
          </cell>
          <cell r="K119">
            <v>4554.54</v>
          </cell>
          <cell r="L119">
            <v>47907.64</v>
          </cell>
        </row>
        <row r="120">
          <cell r="D120">
            <v>0</v>
          </cell>
          <cell r="F120">
            <v>0</v>
          </cell>
          <cell r="K120">
            <v>0</v>
          </cell>
          <cell r="L120">
            <v>0</v>
          </cell>
        </row>
        <row r="121">
          <cell r="D121">
            <v>0</v>
          </cell>
          <cell r="F121">
            <v>60381.11</v>
          </cell>
          <cell r="K121">
            <v>60381.11</v>
          </cell>
          <cell r="L121">
            <v>168952.62</v>
          </cell>
        </row>
        <row r="122">
          <cell r="D122">
            <v>0</v>
          </cell>
          <cell r="F122">
            <v>0</v>
          </cell>
          <cell r="K122">
            <v>0</v>
          </cell>
          <cell r="L122">
            <v>0</v>
          </cell>
        </row>
        <row r="123">
          <cell r="D123">
            <v>0</v>
          </cell>
          <cell r="F123">
            <v>3626.85</v>
          </cell>
          <cell r="K123">
            <v>3626.85</v>
          </cell>
          <cell r="L123">
            <v>33346.629999999997</v>
          </cell>
        </row>
        <row r="124">
          <cell r="D124">
            <v>0</v>
          </cell>
          <cell r="F124">
            <v>0</v>
          </cell>
          <cell r="K124">
            <v>0</v>
          </cell>
          <cell r="L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  <cell r="L125">
            <v>0</v>
          </cell>
        </row>
        <row r="126">
          <cell r="D126">
            <v>0</v>
          </cell>
          <cell r="F126">
            <v>0</v>
          </cell>
          <cell r="K126">
            <v>0</v>
          </cell>
          <cell r="L126">
            <v>0</v>
          </cell>
        </row>
        <row r="129">
          <cell r="D129">
            <v>0</v>
          </cell>
          <cell r="F129">
            <v>0</v>
          </cell>
          <cell r="K129">
            <v>87743834.349999994</v>
          </cell>
          <cell r="L129">
            <v>542226985.04999995</v>
          </cell>
        </row>
        <row r="130">
          <cell r="D130">
            <v>0</v>
          </cell>
          <cell r="F130">
            <v>35243055.549999997</v>
          </cell>
          <cell r="K130">
            <v>597859805.54999995</v>
          </cell>
          <cell r="L130">
            <v>952181250</v>
          </cell>
        </row>
        <row r="132">
          <cell r="D132">
            <v>0</v>
          </cell>
          <cell r="F132">
            <v>0</v>
          </cell>
          <cell r="K132">
            <v>0</v>
          </cell>
          <cell r="L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  <cell r="L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  <cell r="L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  <cell r="L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  <cell r="L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  <cell r="L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  <cell r="L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  <cell r="L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  <cell r="L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  <cell r="L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  <cell r="L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  <cell r="L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  <cell r="L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  <cell r="L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  <cell r="L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  <cell r="L152">
            <v>0</v>
          </cell>
        </row>
        <row r="153">
          <cell r="D153">
            <v>0</v>
          </cell>
          <cell r="F153">
            <v>0</v>
          </cell>
          <cell r="K153">
            <v>0</v>
          </cell>
          <cell r="L153">
            <v>0</v>
          </cell>
        </row>
        <row r="154">
          <cell r="D154">
            <v>0</v>
          </cell>
          <cell r="F154">
            <v>599691</v>
          </cell>
          <cell r="K154">
            <v>599691</v>
          </cell>
          <cell r="L154">
            <v>86478.9</v>
          </cell>
        </row>
        <row r="155">
          <cell r="D155">
            <v>0</v>
          </cell>
          <cell r="F155">
            <v>0</v>
          </cell>
          <cell r="K155">
            <v>0</v>
          </cell>
          <cell r="L155">
            <v>0</v>
          </cell>
        </row>
        <row r="156">
          <cell r="D156">
            <v>0</v>
          </cell>
          <cell r="F156">
            <v>0</v>
          </cell>
          <cell r="K156">
            <v>0</v>
          </cell>
          <cell r="L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  <cell r="L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  <cell r="L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  <cell r="L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  <cell r="L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  <cell r="L166">
            <v>0</v>
          </cell>
        </row>
        <row r="168">
          <cell r="D168">
            <v>660000</v>
          </cell>
          <cell r="F168">
            <v>0</v>
          </cell>
          <cell r="K168">
            <v>0</v>
          </cell>
          <cell r="L168">
            <v>120658185</v>
          </cell>
        </row>
        <row r="170">
          <cell r="D170">
            <v>0</v>
          </cell>
          <cell r="F170">
            <v>0</v>
          </cell>
          <cell r="K170">
            <v>0</v>
          </cell>
          <cell r="L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  <cell r="L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  <cell r="L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  <cell r="L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  <cell r="L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  <cell r="L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  <cell r="L176">
            <v>324033.15000000002</v>
          </cell>
        </row>
        <row r="177">
          <cell r="D177">
            <v>0</v>
          </cell>
          <cell r="F177">
            <v>0</v>
          </cell>
          <cell r="K177">
            <v>0</v>
          </cell>
          <cell r="L177">
            <v>1280925.69</v>
          </cell>
        </row>
        <row r="179">
          <cell r="D179">
            <v>0</v>
          </cell>
          <cell r="F179">
            <v>0</v>
          </cell>
          <cell r="K179">
            <v>0</v>
          </cell>
          <cell r="L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  <cell r="L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  <cell r="L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  <cell r="L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  <cell r="L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  <cell r="L186">
            <v>0</v>
          </cell>
        </row>
        <row r="189">
          <cell r="D189">
            <v>0</v>
          </cell>
          <cell r="F189">
            <v>0</v>
          </cell>
          <cell r="K189">
            <v>0</v>
          </cell>
          <cell r="L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  <cell r="L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  <cell r="L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  <cell r="L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  <cell r="L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  <cell r="L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  <cell r="L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  <cell r="L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  <cell r="L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  <cell r="L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  <cell r="L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  <cell r="L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  <cell r="L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  <cell r="L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  <cell r="L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  <cell r="L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  <cell r="L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  <cell r="L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  <cell r="L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  <cell r="L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  <cell r="L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  <cell r="L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  <cell r="L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  <cell r="L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  <cell r="L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  <cell r="L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  <cell r="L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  <cell r="L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  <cell r="L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  <cell r="L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  <cell r="L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  <cell r="L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  <cell r="L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  <cell r="L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  <cell r="L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  <cell r="L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  <cell r="L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  <cell r="L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  <cell r="L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  <cell r="L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  <cell r="L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  <cell r="L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  <cell r="L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  <cell r="L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  <cell r="L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  <cell r="L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  <cell r="L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  <cell r="L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  <cell r="L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  <cell r="L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  <cell r="L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  <cell r="L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  <cell r="L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  <cell r="L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  <cell r="L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  <cell r="L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  <cell r="L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  <cell r="L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  <cell r="L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  <cell r="L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  <cell r="L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  <cell r="L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  <cell r="L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  <cell r="L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  <cell r="L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  <cell r="L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  <cell r="L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  <cell r="L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  <cell r="L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  <cell r="L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  <cell r="L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  <cell r="L278">
            <v>0</v>
          </cell>
        </row>
      </sheetData>
      <sheetData sheetId="10">
        <row r="9">
          <cell r="D9">
            <v>0</v>
          </cell>
          <cell r="F9">
            <v>12727931.57</v>
          </cell>
          <cell r="K9">
            <v>37891139.280000001</v>
          </cell>
          <cell r="L9">
            <v>39133907.700000003</v>
          </cell>
        </row>
        <row r="10">
          <cell r="D10">
            <v>0</v>
          </cell>
          <cell r="F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F11">
            <v>2272364.36</v>
          </cell>
          <cell r="K11">
            <v>2272364.36</v>
          </cell>
          <cell r="L11">
            <v>4676169.87</v>
          </cell>
        </row>
        <row r="13">
          <cell r="D13">
            <v>0</v>
          </cell>
          <cell r="F13">
            <v>0</v>
          </cell>
          <cell r="K13">
            <v>32639.52</v>
          </cell>
          <cell r="L13">
            <v>172983.65</v>
          </cell>
        </row>
        <row r="14">
          <cell r="D14">
            <v>0</v>
          </cell>
          <cell r="F14">
            <v>0</v>
          </cell>
          <cell r="K14">
            <v>0</v>
          </cell>
          <cell r="L14">
            <v>73231.53</v>
          </cell>
        </row>
        <row r="15">
          <cell r="D15">
            <v>0</v>
          </cell>
          <cell r="F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F18">
            <v>5724105.9100000001</v>
          </cell>
          <cell r="K18">
            <v>17567137.23</v>
          </cell>
          <cell r="L18">
            <v>17696750.620000001</v>
          </cell>
        </row>
        <row r="19">
          <cell r="D19">
            <v>0</v>
          </cell>
          <cell r="F19">
            <v>1736463.68</v>
          </cell>
          <cell r="K19">
            <v>5209391.0699999994</v>
          </cell>
          <cell r="L19">
            <v>5209391.0999999996</v>
          </cell>
        </row>
        <row r="20">
          <cell r="D20">
            <v>0</v>
          </cell>
          <cell r="F20">
            <v>441960.49</v>
          </cell>
          <cell r="K20">
            <v>441960.49</v>
          </cell>
          <cell r="L20">
            <v>92111.14</v>
          </cell>
        </row>
        <row r="21">
          <cell r="D21">
            <v>0</v>
          </cell>
          <cell r="F21">
            <v>989429.69</v>
          </cell>
          <cell r="K21">
            <v>989429.69</v>
          </cell>
          <cell r="L21">
            <v>22502617.940000001</v>
          </cell>
        </row>
        <row r="22">
          <cell r="D22">
            <v>0</v>
          </cell>
          <cell r="F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F24">
            <v>1887753.16</v>
          </cell>
          <cell r="K24">
            <v>5700034.9400000004</v>
          </cell>
          <cell r="L24">
            <v>8431194.2199999988</v>
          </cell>
        </row>
        <row r="25">
          <cell r="D25">
            <v>0</v>
          </cell>
          <cell r="F25">
            <v>104839.45</v>
          </cell>
          <cell r="K25">
            <v>316586.27</v>
          </cell>
          <cell r="L25">
            <v>464704.22</v>
          </cell>
        </row>
        <row r="26">
          <cell r="D26">
            <v>0</v>
          </cell>
          <cell r="F26">
            <v>306122.25</v>
          </cell>
          <cell r="K26">
            <v>924330.36</v>
          </cell>
          <cell r="L26">
            <v>1367221.22</v>
          </cell>
        </row>
        <row r="27">
          <cell r="D27">
            <v>0</v>
          </cell>
          <cell r="F27">
            <v>1020407.17</v>
          </cell>
          <cell r="K27">
            <v>3081100.15</v>
          </cell>
          <cell r="L27">
            <v>4557402.5600000005</v>
          </cell>
        </row>
        <row r="28">
          <cell r="D28">
            <v>0</v>
          </cell>
          <cell r="F28">
            <v>102040.83</v>
          </cell>
          <cell r="K28">
            <v>308110.41000000003</v>
          </cell>
          <cell r="L28">
            <v>455740.91000000003</v>
          </cell>
        </row>
        <row r="30">
          <cell r="D30">
            <v>0</v>
          </cell>
          <cell r="F30">
            <v>1071427.58</v>
          </cell>
          <cell r="K30">
            <v>3235155.29</v>
          </cell>
          <cell r="L30">
            <v>4742759.0199999996</v>
          </cell>
        </row>
        <row r="31">
          <cell r="D31">
            <v>0</v>
          </cell>
          <cell r="F31">
            <v>306122.25</v>
          </cell>
          <cell r="K31">
            <v>924330.36</v>
          </cell>
          <cell r="L31">
            <v>1367221.22</v>
          </cell>
        </row>
        <row r="32">
          <cell r="D32">
            <v>0</v>
          </cell>
          <cell r="F32">
            <v>612244.36</v>
          </cell>
          <cell r="K32">
            <v>1848660.27</v>
          </cell>
          <cell r="L32">
            <v>2734441.7600000002</v>
          </cell>
        </row>
        <row r="33">
          <cell r="D33">
            <v>0</v>
          </cell>
          <cell r="F33">
            <v>1214094.6100000001</v>
          </cell>
          <cell r="K33">
            <v>3407234.7800000003</v>
          </cell>
          <cell r="L33">
            <v>4569143.8600000003</v>
          </cell>
        </row>
        <row r="35">
          <cell r="D35">
            <v>0</v>
          </cell>
          <cell r="F35">
            <v>0</v>
          </cell>
          <cell r="K35">
            <v>0</v>
          </cell>
          <cell r="L35">
            <v>0</v>
          </cell>
        </row>
        <row r="38">
          <cell r="D38">
            <v>20000000</v>
          </cell>
          <cell r="F38">
            <v>2260000</v>
          </cell>
          <cell r="K38">
            <v>7266480.8900000006</v>
          </cell>
          <cell r="L38">
            <v>7593361.8900000006</v>
          </cell>
        </row>
        <row r="39">
          <cell r="D39">
            <v>0</v>
          </cell>
          <cell r="F39">
            <v>2434762.4300000002</v>
          </cell>
          <cell r="K39">
            <v>5125783.1899999995</v>
          </cell>
          <cell r="L39">
            <v>2701464.17</v>
          </cell>
        </row>
        <row r="40">
          <cell r="D40">
            <v>0</v>
          </cell>
          <cell r="F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  <cell r="L41">
            <v>0</v>
          </cell>
        </row>
        <row r="42">
          <cell r="D42">
            <v>12500000</v>
          </cell>
          <cell r="F42">
            <v>0</v>
          </cell>
          <cell r="K42">
            <v>0</v>
          </cell>
          <cell r="L42">
            <v>0</v>
          </cell>
        </row>
        <row r="44">
          <cell r="D44">
            <v>0</v>
          </cell>
          <cell r="F44">
            <v>150123</v>
          </cell>
          <cell r="K44">
            <v>433749</v>
          </cell>
          <cell r="L44">
            <v>685637</v>
          </cell>
        </row>
        <row r="45">
          <cell r="D45">
            <v>0</v>
          </cell>
          <cell r="F45">
            <v>2612460</v>
          </cell>
          <cell r="K45">
            <v>8812590</v>
          </cell>
          <cell r="L45">
            <v>8918365</v>
          </cell>
        </row>
        <row r="46">
          <cell r="D46">
            <v>0</v>
          </cell>
          <cell r="F46">
            <v>0</v>
          </cell>
          <cell r="K46">
            <v>1757.15</v>
          </cell>
          <cell r="L46">
            <v>25599.8</v>
          </cell>
        </row>
        <row r="47">
          <cell r="D47">
            <v>6393000</v>
          </cell>
          <cell r="F47">
            <v>3667824.48</v>
          </cell>
          <cell r="K47">
            <v>10023291.07</v>
          </cell>
          <cell r="L47">
            <v>8060990.7300000004</v>
          </cell>
        </row>
        <row r="48">
          <cell r="D48">
            <v>0</v>
          </cell>
          <cell r="F48">
            <v>1185555.8600000001</v>
          </cell>
          <cell r="K48">
            <v>1438730.07</v>
          </cell>
          <cell r="L48">
            <v>1680436.6400000001</v>
          </cell>
        </row>
        <row r="50">
          <cell r="D50">
            <v>0</v>
          </cell>
          <cell r="F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  <cell r="L52">
            <v>18900</v>
          </cell>
        </row>
        <row r="53">
          <cell r="D53">
            <v>0</v>
          </cell>
          <cell r="F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  <cell r="L54">
            <v>0</v>
          </cell>
        </row>
        <row r="55">
          <cell r="D55">
            <v>150000</v>
          </cell>
          <cell r="F55">
            <v>6395.39</v>
          </cell>
          <cell r="K55">
            <v>6395.39</v>
          </cell>
          <cell r="L55">
            <v>0</v>
          </cell>
        </row>
        <row r="56">
          <cell r="D56">
            <v>0</v>
          </cell>
          <cell r="F56">
            <v>0</v>
          </cell>
          <cell r="K56">
            <v>148980</v>
          </cell>
          <cell r="L56">
            <v>0</v>
          </cell>
        </row>
        <row r="58">
          <cell r="D58">
            <v>0</v>
          </cell>
          <cell r="F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F59">
            <v>0</v>
          </cell>
          <cell r="K59">
            <v>2448295.9900000002</v>
          </cell>
          <cell r="L59">
            <v>68365</v>
          </cell>
        </row>
        <row r="60">
          <cell r="D60">
            <v>50000000</v>
          </cell>
          <cell r="F60">
            <v>0</v>
          </cell>
          <cell r="K60">
            <v>1197006.1200000001</v>
          </cell>
          <cell r="L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  <cell r="L63">
            <v>0</v>
          </cell>
        </row>
        <row r="64">
          <cell r="D64">
            <v>67000000</v>
          </cell>
          <cell r="F64">
            <v>0</v>
          </cell>
          <cell r="K64">
            <v>0</v>
          </cell>
          <cell r="L64">
            <v>2538151.7599999998</v>
          </cell>
        </row>
        <row r="65">
          <cell r="D65">
            <v>33000000</v>
          </cell>
          <cell r="F65">
            <v>0</v>
          </cell>
          <cell r="K65">
            <v>1412500</v>
          </cell>
          <cell r="L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F68">
            <v>2160272.08</v>
          </cell>
          <cell r="K68">
            <v>6480816.2400000002</v>
          </cell>
          <cell r="L68">
            <v>6480816.2200000007</v>
          </cell>
        </row>
        <row r="69">
          <cell r="D69">
            <v>0</v>
          </cell>
          <cell r="F69">
            <v>6276638.0300000003</v>
          </cell>
          <cell r="K69">
            <v>18829914.09</v>
          </cell>
          <cell r="L69">
            <v>18107822.990000002</v>
          </cell>
        </row>
        <row r="70">
          <cell r="D70">
            <v>0</v>
          </cell>
          <cell r="F70">
            <v>175950.04</v>
          </cell>
          <cell r="K70">
            <v>545450.04</v>
          </cell>
          <cell r="L70">
            <v>570113.72</v>
          </cell>
        </row>
        <row r="71">
          <cell r="D71">
            <v>7000000</v>
          </cell>
          <cell r="F71">
            <v>377487.46</v>
          </cell>
          <cell r="K71">
            <v>757236.05</v>
          </cell>
          <cell r="L71">
            <v>410480.27</v>
          </cell>
        </row>
        <row r="73">
          <cell r="D73">
            <v>650000</v>
          </cell>
          <cell r="F73">
            <v>100000</v>
          </cell>
          <cell r="K73">
            <v>100000</v>
          </cell>
          <cell r="L73">
            <v>6580</v>
          </cell>
        </row>
        <row r="74">
          <cell r="D74">
            <v>0</v>
          </cell>
          <cell r="F74">
            <v>17000</v>
          </cell>
          <cell r="K74">
            <v>27500</v>
          </cell>
          <cell r="L74">
            <v>141660</v>
          </cell>
        </row>
        <row r="75">
          <cell r="D75">
            <v>0</v>
          </cell>
          <cell r="F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  <cell r="L76">
            <v>0</v>
          </cell>
        </row>
        <row r="78">
          <cell r="D78">
            <v>1000000</v>
          </cell>
          <cell r="F78">
            <v>0</v>
          </cell>
          <cell r="K78">
            <v>0</v>
          </cell>
          <cell r="L78">
            <v>5190079</v>
          </cell>
        </row>
        <row r="79">
          <cell r="D79">
            <v>0</v>
          </cell>
          <cell r="F79">
            <v>0</v>
          </cell>
          <cell r="K79">
            <v>0</v>
          </cell>
          <cell r="L79">
            <v>0</v>
          </cell>
        </row>
        <row r="81">
          <cell r="D81">
            <v>43000000</v>
          </cell>
          <cell r="F81">
            <v>1410048</v>
          </cell>
          <cell r="K81">
            <v>7330119.4500000002</v>
          </cell>
          <cell r="L81">
            <v>3992164</v>
          </cell>
        </row>
        <row r="82">
          <cell r="D82">
            <v>0</v>
          </cell>
          <cell r="F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F83">
            <v>0</v>
          </cell>
          <cell r="K83">
            <v>0</v>
          </cell>
          <cell r="L83">
            <v>0</v>
          </cell>
        </row>
        <row r="85">
          <cell r="D85">
            <v>0</v>
          </cell>
          <cell r="F85">
            <v>1144115</v>
          </cell>
          <cell r="K85">
            <v>1998395</v>
          </cell>
          <cell r="L85">
            <v>769530</v>
          </cell>
        </row>
        <row r="86">
          <cell r="D86">
            <v>0</v>
          </cell>
          <cell r="F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F87">
            <v>0</v>
          </cell>
          <cell r="K87">
            <v>427751.11</v>
          </cell>
          <cell r="L87">
            <v>283752.04000000004</v>
          </cell>
        </row>
        <row r="88">
          <cell r="D88">
            <v>0</v>
          </cell>
          <cell r="F88">
            <v>1987.85</v>
          </cell>
          <cell r="K88">
            <v>31106.78</v>
          </cell>
          <cell r="L88">
            <v>277092.92000000004</v>
          </cell>
        </row>
        <row r="89">
          <cell r="D89">
            <v>0</v>
          </cell>
          <cell r="F89">
            <v>0</v>
          </cell>
          <cell r="K89">
            <v>0</v>
          </cell>
          <cell r="L89">
            <v>0</v>
          </cell>
        </row>
        <row r="90">
          <cell r="D90">
            <v>2000000</v>
          </cell>
          <cell r="F90">
            <v>0</v>
          </cell>
          <cell r="K90">
            <v>195000</v>
          </cell>
          <cell r="L90">
            <v>926600</v>
          </cell>
        </row>
        <row r="91">
          <cell r="D91">
            <v>0</v>
          </cell>
          <cell r="F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  <cell r="L92">
            <v>0</v>
          </cell>
        </row>
        <row r="94">
          <cell r="D94">
            <v>8200000</v>
          </cell>
          <cell r="F94">
            <v>1865825.26</v>
          </cell>
          <cell r="K94">
            <v>2389371.2599999998</v>
          </cell>
          <cell r="L94">
            <v>4993877.34</v>
          </cell>
        </row>
        <row r="95">
          <cell r="D95">
            <v>0</v>
          </cell>
          <cell r="F95">
            <v>0</v>
          </cell>
          <cell r="K95">
            <v>0</v>
          </cell>
          <cell r="L95">
            <v>0</v>
          </cell>
        </row>
        <row r="97">
          <cell r="D97">
            <v>5000000</v>
          </cell>
          <cell r="F97">
            <v>2870270.9</v>
          </cell>
          <cell r="K97">
            <v>2929105.32</v>
          </cell>
          <cell r="L97">
            <v>20791.09</v>
          </cell>
        </row>
        <row r="98">
          <cell r="D98">
            <v>0</v>
          </cell>
          <cell r="F98">
            <v>0</v>
          </cell>
          <cell r="K98">
            <v>0</v>
          </cell>
          <cell r="L98">
            <v>0</v>
          </cell>
        </row>
        <row r="101">
          <cell r="D101">
            <v>0</v>
          </cell>
          <cell r="F101">
            <v>51060.47</v>
          </cell>
          <cell r="K101">
            <v>285380.92000000004</v>
          </cell>
          <cell r="L101">
            <v>1172854.3700000001</v>
          </cell>
        </row>
        <row r="102">
          <cell r="D102">
            <v>0</v>
          </cell>
          <cell r="F102">
            <v>0</v>
          </cell>
          <cell r="K102">
            <v>13356.6</v>
          </cell>
          <cell r="L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  <cell r="L103">
            <v>87801.33</v>
          </cell>
        </row>
        <row r="104">
          <cell r="D104">
            <v>0</v>
          </cell>
          <cell r="F104">
            <v>7150</v>
          </cell>
          <cell r="K104">
            <v>21834.989999999998</v>
          </cell>
          <cell r="L104">
            <v>0</v>
          </cell>
        </row>
        <row r="106">
          <cell r="D106">
            <v>0</v>
          </cell>
          <cell r="F106">
            <v>104097.71</v>
          </cell>
          <cell r="K106">
            <v>438077.84</v>
          </cell>
          <cell r="L106">
            <v>537838.15</v>
          </cell>
        </row>
        <row r="108">
          <cell r="D108">
            <v>0</v>
          </cell>
          <cell r="F108">
            <v>9615</v>
          </cell>
          <cell r="K108">
            <v>75474.19</v>
          </cell>
          <cell r="L108">
            <v>364682.95</v>
          </cell>
        </row>
        <row r="109">
          <cell r="D109">
            <v>0</v>
          </cell>
          <cell r="F109">
            <v>7940.01</v>
          </cell>
          <cell r="K109">
            <v>7940.01</v>
          </cell>
          <cell r="L109">
            <v>12380.53</v>
          </cell>
        </row>
        <row r="110">
          <cell r="D110">
            <v>0</v>
          </cell>
          <cell r="F110">
            <v>0</v>
          </cell>
          <cell r="K110">
            <v>0</v>
          </cell>
          <cell r="L110">
            <v>0</v>
          </cell>
        </row>
        <row r="111">
          <cell r="D111">
            <v>0</v>
          </cell>
          <cell r="F111">
            <v>1915</v>
          </cell>
          <cell r="K111">
            <v>41665.019999999997</v>
          </cell>
          <cell r="L111">
            <v>220967.17</v>
          </cell>
        </row>
        <row r="112">
          <cell r="D112">
            <v>0</v>
          </cell>
          <cell r="F112">
            <v>0</v>
          </cell>
          <cell r="K112">
            <v>0</v>
          </cell>
          <cell r="L112">
            <v>0</v>
          </cell>
        </row>
        <row r="113">
          <cell r="D113">
            <v>0</v>
          </cell>
          <cell r="F113">
            <v>16595</v>
          </cell>
          <cell r="K113">
            <v>134463.65</v>
          </cell>
          <cell r="L113">
            <v>5876</v>
          </cell>
        </row>
        <row r="114">
          <cell r="D114">
            <v>0</v>
          </cell>
          <cell r="F114">
            <v>158180</v>
          </cell>
          <cell r="K114">
            <v>263837.56</v>
          </cell>
          <cell r="L114">
            <v>189004.75</v>
          </cell>
        </row>
        <row r="116">
          <cell r="D116">
            <v>0</v>
          </cell>
          <cell r="F116">
            <v>0</v>
          </cell>
          <cell r="K116">
            <v>203965</v>
          </cell>
          <cell r="L116">
            <v>29910.989999999998</v>
          </cell>
        </row>
        <row r="117">
          <cell r="D117">
            <v>0</v>
          </cell>
          <cell r="F117">
            <v>63660.78</v>
          </cell>
          <cell r="K117">
            <v>131542.09</v>
          </cell>
          <cell r="L117">
            <v>400939.04000000004</v>
          </cell>
        </row>
        <row r="119">
          <cell r="D119">
            <v>0</v>
          </cell>
          <cell r="F119">
            <v>22177.200000000001</v>
          </cell>
          <cell r="K119">
            <v>101277.2</v>
          </cell>
          <cell r="L119">
            <v>24683.43</v>
          </cell>
        </row>
        <row r="120">
          <cell r="D120">
            <v>0</v>
          </cell>
          <cell r="F120">
            <v>0</v>
          </cell>
          <cell r="K120">
            <v>62250</v>
          </cell>
          <cell r="L120">
            <v>23835</v>
          </cell>
        </row>
        <row r="121">
          <cell r="D121">
            <v>0</v>
          </cell>
          <cell r="F121">
            <v>1359382.56</v>
          </cell>
          <cell r="K121">
            <v>1359382.56</v>
          </cell>
          <cell r="L121">
            <v>2124111.39</v>
          </cell>
        </row>
        <row r="122">
          <cell r="D122">
            <v>0</v>
          </cell>
          <cell r="F122">
            <v>4542.3500000000004</v>
          </cell>
          <cell r="K122">
            <v>4542.3500000000004</v>
          </cell>
          <cell r="L122">
            <v>10901.64</v>
          </cell>
        </row>
        <row r="123">
          <cell r="D123">
            <v>0</v>
          </cell>
          <cell r="F123">
            <v>575996.68000000005</v>
          </cell>
          <cell r="K123">
            <v>586166.68000000005</v>
          </cell>
          <cell r="L123">
            <v>438325.14</v>
          </cell>
        </row>
        <row r="124">
          <cell r="D124">
            <v>0</v>
          </cell>
          <cell r="F124">
            <v>172607.5</v>
          </cell>
          <cell r="K124">
            <v>172607.5</v>
          </cell>
          <cell r="L124">
            <v>16364.54</v>
          </cell>
        </row>
        <row r="125">
          <cell r="D125">
            <v>0</v>
          </cell>
          <cell r="F125">
            <v>0</v>
          </cell>
          <cell r="K125">
            <v>0</v>
          </cell>
          <cell r="L125">
            <v>0</v>
          </cell>
        </row>
        <row r="126">
          <cell r="D126">
            <v>4000000</v>
          </cell>
          <cell r="F126">
            <v>246451</v>
          </cell>
          <cell r="K126">
            <v>246451</v>
          </cell>
          <cell r="L126">
            <v>16786.98</v>
          </cell>
        </row>
        <row r="129">
          <cell r="D129">
            <v>0</v>
          </cell>
          <cell r="F129">
            <v>0</v>
          </cell>
          <cell r="K129">
            <v>0</v>
          </cell>
          <cell r="L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  <cell r="L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  <cell r="L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  <cell r="L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  <cell r="L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  <cell r="L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  <cell r="L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  <cell r="L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  <cell r="L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  <cell r="L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  <cell r="L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  <cell r="L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  <cell r="L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  <cell r="L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  <cell r="L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  <cell r="L148">
            <v>0</v>
          </cell>
        </row>
        <row r="151">
          <cell r="D151">
            <v>46500000</v>
          </cell>
          <cell r="F151">
            <v>0</v>
          </cell>
          <cell r="K151">
            <v>46104870.340000004</v>
          </cell>
          <cell r="L151">
            <v>104647.82</v>
          </cell>
        </row>
        <row r="152">
          <cell r="D152">
            <v>90000000</v>
          </cell>
          <cell r="F152">
            <v>0</v>
          </cell>
          <cell r="K152">
            <v>0</v>
          </cell>
          <cell r="L152">
            <v>0</v>
          </cell>
        </row>
        <row r="153">
          <cell r="D153">
            <v>5000000</v>
          </cell>
          <cell r="F153">
            <v>0</v>
          </cell>
          <cell r="K153">
            <v>0</v>
          </cell>
          <cell r="L153">
            <v>682640.91</v>
          </cell>
        </row>
        <row r="154">
          <cell r="D154">
            <v>0</v>
          </cell>
          <cell r="F154">
            <v>99948.5</v>
          </cell>
          <cell r="K154">
            <v>99948.5</v>
          </cell>
          <cell r="L154">
            <v>0</v>
          </cell>
        </row>
        <row r="155">
          <cell r="D155">
            <v>0</v>
          </cell>
          <cell r="F155">
            <v>0</v>
          </cell>
          <cell r="K155">
            <v>0</v>
          </cell>
          <cell r="L155">
            <v>0</v>
          </cell>
        </row>
        <row r="156">
          <cell r="D156">
            <v>3300000</v>
          </cell>
          <cell r="F156">
            <v>0</v>
          </cell>
          <cell r="K156">
            <v>0</v>
          </cell>
          <cell r="L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  <cell r="L157">
            <v>0</v>
          </cell>
        </row>
        <row r="158">
          <cell r="D158">
            <v>0</v>
          </cell>
          <cell r="F158">
            <v>0</v>
          </cell>
          <cell r="K158">
            <v>218544.26</v>
          </cell>
          <cell r="L158">
            <v>0</v>
          </cell>
        </row>
        <row r="160">
          <cell r="D160">
            <v>15000000</v>
          </cell>
          <cell r="F160">
            <v>0</v>
          </cell>
          <cell r="K160">
            <v>0</v>
          </cell>
          <cell r="L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  <cell r="L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  <cell r="L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  <cell r="L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  <cell r="L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  <cell r="L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  <cell r="L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  <cell r="L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  <cell r="L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  <cell r="L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  <cell r="L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  <cell r="L177">
            <v>0</v>
          </cell>
        </row>
        <row r="179">
          <cell r="D179">
            <v>3500000</v>
          </cell>
          <cell r="F179">
            <v>84864</v>
          </cell>
          <cell r="K179">
            <v>169728</v>
          </cell>
          <cell r="L179">
            <v>265800.09999999998</v>
          </cell>
        </row>
        <row r="180">
          <cell r="D180">
            <v>0</v>
          </cell>
          <cell r="F180">
            <v>0</v>
          </cell>
          <cell r="K180">
            <v>0</v>
          </cell>
          <cell r="L180">
            <v>275100</v>
          </cell>
        </row>
        <row r="181">
          <cell r="D181">
            <v>0</v>
          </cell>
          <cell r="F181">
            <v>0</v>
          </cell>
          <cell r="K181">
            <v>0</v>
          </cell>
          <cell r="L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  <cell r="L184">
            <v>0</v>
          </cell>
        </row>
        <row r="185">
          <cell r="D185">
            <v>0</v>
          </cell>
          <cell r="F185">
            <v>1565360.14</v>
          </cell>
          <cell r="K185">
            <v>1565360.14</v>
          </cell>
          <cell r="L185">
            <v>4657409.71</v>
          </cell>
        </row>
        <row r="186">
          <cell r="D186">
            <v>0</v>
          </cell>
          <cell r="F186">
            <v>1359058.95</v>
          </cell>
          <cell r="K186">
            <v>3476620.8200000003</v>
          </cell>
          <cell r="L186">
            <v>1750601.0899999999</v>
          </cell>
        </row>
        <row r="189">
          <cell r="D189">
            <v>0</v>
          </cell>
          <cell r="F189">
            <v>0</v>
          </cell>
          <cell r="K189">
            <v>0</v>
          </cell>
          <cell r="L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  <cell r="L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  <cell r="L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  <cell r="L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  <cell r="L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  <cell r="L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  <cell r="L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  <cell r="L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  <cell r="L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  <cell r="L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  <cell r="L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  <cell r="L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  <cell r="L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  <cell r="L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  <cell r="L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  <cell r="L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  <cell r="L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  <cell r="L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  <cell r="L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  <cell r="L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  <cell r="L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  <cell r="L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  <cell r="L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  <cell r="L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  <cell r="L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  <cell r="L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  <cell r="L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  <cell r="L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  <cell r="L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  <cell r="L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  <cell r="L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  <cell r="L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  <cell r="L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  <cell r="L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  <cell r="L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  <cell r="L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  <cell r="L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  <cell r="L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  <cell r="L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  <cell r="L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  <cell r="L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  <cell r="L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  <cell r="L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  <cell r="L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  <cell r="L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  <cell r="L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  <cell r="L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  <cell r="L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  <cell r="L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  <cell r="L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  <cell r="L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  <cell r="L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  <cell r="L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  <cell r="L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  <cell r="L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  <cell r="L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  <cell r="L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  <cell r="L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  <cell r="L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  <cell r="L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  <cell r="L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  <cell r="L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  <cell r="L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  <cell r="L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  <cell r="L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  <cell r="L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  <cell r="L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  <cell r="L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  <cell r="L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  <cell r="L274">
            <v>0</v>
          </cell>
        </row>
        <row r="277">
          <cell r="D277">
            <v>-1434127002.0799999</v>
          </cell>
          <cell r="F277">
            <v>0</v>
          </cell>
          <cell r="K277">
            <v>0</v>
          </cell>
          <cell r="L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  <cell r="L278">
            <v>0</v>
          </cell>
        </row>
      </sheetData>
      <sheetData sheetId="11">
        <row r="9">
          <cell r="D9">
            <v>0</v>
          </cell>
          <cell r="F9">
            <v>4716769.88</v>
          </cell>
          <cell r="K9">
            <v>14150309.640000001</v>
          </cell>
          <cell r="L9">
            <v>14150384.640000001</v>
          </cell>
        </row>
        <row r="10">
          <cell r="D10">
            <v>0</v>
          </cell>
          <cell r="F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F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F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F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F18">
            <v>1774675.98</v>
          </cell>
          <cell r="K18">
            <v>5324027.9399999995</v>
          </cell>
          <cell r="L18">
            <v>5324027.9399999995</v>
          </cell>
        </row>
        <row r="19">
          <cell r="D19">
            <v>0</v>
          </cell>
          <cell r="F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F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F21">
            <v>0</v>
          </cell>
          <cell r="K21">
            <v>0</v>
          </cell>
          <cell r="L21">
            <v>6140599.2800000003</v>
          </cell>
        </row>
        <row r="22">
          <cell r="D22">
            <v>0</v>
          </cell>
          <cell r="F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F24">
            <v>600458.78</v>
          </cell>
          <cell r="K24">
            <v>1808407.7300000002</v>
          </cell>
          <cell r="L24">
            <v>2421423.04</v>
          </cell>
        </row>
        <row r="25">
          <cell r="D25">
            <v>0</v>
          </cell>
          <cell r="F25">
            <v>32457.26</v>
          </cell>
          <cell r="K25">
            <v>97751.859999999986</v>
          </cell>
          <cell r="L25">
            <v>130887.87999999999</v>
          </cell>
        </row>
        <row r="26">
          <cell r="D26">
            <v>0</v>
          </cell>
          <cell r="F26">
            <v>97371.72</v>
          </cell>
          <cell r="K26">
            <v>293255.39</v>
          </cell>
          <cell r="L26">
            <v>392663.33</v>
          </cell>
        </row>
        <row r="27">
          <cell r="D27">
            <v>0</v>
          </cell>
          <cell r="F27">
            <v>324572.32</v>
          </cell>
          <cell r="K27">
            <v>977517.71</v>
          </cell>
          <cell r="L27">
            <v>1308877.33</v>
          </cell>
        </row>
        <row r="28">
          <cell r="D28">
            <v>0</v>
          </cell>
          <cell r="F28">
            <v>32457.26</v>
          </cell>
          <cell r="K28">
            <v>97751.859999999986</v>
          </cell>
          <cell r="L28">
            <v>130887.87999999999</v>
          </cell>
        </row>
        <row r="30">
          <cell r="D30">
            <v>0</v>
          </cell>
          <cell r="F30">
            <v>340800.96</v>
          </cell>
          <cell r="K30">
            <v>1026393.6499999999</v>
          </cell>
          <cell r="L30">
            <v>1362636.4300000002</v>
          </cell>
        </row>
        <row r="31">
          <cell r="D31">
            <v>0</v>
          </cell>
          <cell r="F31">
            <v>97371.72</v>
          </cell>
          <cell r="K31">
            <v>293255.39</v>
          </cell>
          <cell r="L31">
            <v>392663.33</v>
          </cell>
        </row>
        <row r="32">
          <cell r="D32">
            <v>0</v>
          </cell>
          <cell r="F32">
            <v>194743.42</v>
          </cell>
          <cell r="K32">
            <v>586510.71000000008</v>
          </cell>
          <cell r="L32">
            <v>785326.51</v>
          </cell>
        </row>
        <row r="33">
          <cell r="D33">
            <v>0</v>
          </cell>
          <cell r="F33">
            <v>345994.12</v>
          </cell>
          <cell r="K33">
            <v>1037982.36</v>
          </cell>
          <cell r="L33">
            <v>1381141.0999999999</v>
          </cell>
        </row>
        <row r="35">
          <cell r="D35">
            <v>0</v>
          </cell>
          <cell r="F35">
            <v>0</v>
          </cell>
          <cell r="K35">
            <v>0</v>
          </cell>
          <cell r="L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F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F42">
            <v>0</v>
          </cell>
          <cell r="K42">
            <v>0</v>
          </cell>
          <cell r="L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  <cell r="L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F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F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F56">
            <v>0</v>
          </cell>
          <cell r="K56">
            <v>0</v>
          </cell>
          <cell r="L56">
            <v>0</v>
          </cell>
        </row>
        <row r="58">
          <cell r="D58">
            <v>0</v>
          </cell>
          <cell r="F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F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F60">
            <v>0</v>
          </cell>
          <cell r="K60">
            <v>0</v>
          </cell>
          <cell r="L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F64">
            <v>0</v>
          </cell>
          <cell r="K64">
            <v>0</v>
          </cell>
          <cell r="L64">
            <v>0</v>
          </cell>
        </row>
        <row r="65">
          <cell r="D65">
            <v>0</v>
          </cell>
          <cell r="F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F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F71">
            <v>0</v>
          </cell>
          <cell r="K71">
            <v>0</v>
          </cell>
          <cell r="L71">
            <v>0</v>
          </cell>
        </row>
        <row r="73">
          <cell r="D73">
            <v>0</v>
          </cell>
          <cell r="F73">
            <v>0</v>
          </cell>
          <cell r="K73">
            <v>0</v>
          </cell>
          <cell r="L73">
            <v>1500</v>
          </cell>
        </row>
        <row r="74">
          <cell r="D74">
            <v>0</v>
          </cell>
          <cell r="F74">
            <v>24000</v>
          </cell>
          <cell r="K74">
            <v>24000</v>
          </cell>
          <cell r="L74">
            <v>191750</v>
          </cell>
        </row>
        <row r="75">
          <cell r="D75">
            <v>0</v>
          </cell>
          <cell r="F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  <cell r="L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  <cell r="L79">
            <v>0</v>
          </cell>
        </row>
        <row r="81">
          <cell r="D81">
            <v>0</v>
          </cell>
          <cell r="F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F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F83">
            <v>0</v>
          </cell>
          <cell r="K83">
            <v>0</v>
          </cell>
          <cell r="L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F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  <cell r="L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F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F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  <cell r="L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  <cell r="L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  <cell r="L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  <cell r="L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  <cell r="L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  <cell r="L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  <cell r="L103">
            <v>218269.84999999998</v>
          </cell>
        </row>
        <row r="104">
          <cell r="D104">
            <v>0</v>
          </cell>
          <cell r="F104">
            <v>0</v>
          </cell>
          <cell r="K104">
            <v>0</v>
          </cell>
          <cell r="L104">
            <v>0</v>
          </cell>
        </row>
        <row r="106">
          <cell r="D106">
            <v>0</v>
          </cell>
          <cell r="F106">
            <v>0</v>
          </cell>
          <cell r="K106">
            <v>0</v>
          </cell>
          <cell r="L106">
            <v>0</v>
          </cell>
        </row>
        <row r="108">
          <cell r="D108">
            <v>0</v>
          </cell>
          <cell r="F108">
            <v>0</v>
          </cell>
          <cell r="K108">
            <v>0</v>
          </cell>
          <cell r="L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  <cell r="L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  <cell r="L110">
            <v>0</v>
          </cell>
        </row>
        <row r="111">
          <cell r="D111">
            <v>0</v>
          </cell>
          <cell r="F111">
            <v>0</v>
          </cell>
          <cell r="K111">
            <v>0</v>
          </cell>
          <cell r="L111">
            <v>0</v>
          </cell>
        </row>
        <row r="112">
          <cell r="D112">
            <v>0</v>
          </cell>
          <cell r="F112">
            <v>0</v>
          </cell>
          <cell r="K112">
            <v>0</v>
          </cell>
          <cell r="L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  <cell r="L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  <cell r="L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  <cell r="L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  <cell r="L117">
            <v>0</v>
          </cell>
        </row>
        <row r="119">
          <cell r="D119">
            <v>0</v>
          </cell>
          <cell r="F119">
            <v>0</v>
          </cell>
          <cell r="K119">
            <v>0</v>
          </cell>
          <cell r="L119">
            <v>8448.59</v>
          </cell>
        </row>
        <row r="120">
          <cell r="D120">
            <v>0</v>
          </cell>
          <cell r="F120">
            <v>0</v>
          </cell>
          <cell r="K120">
            <v>0</v>
          </cell>
          <cell r="L120">
            <v>0</v>
          </cell>
        </row>
        <row r="121">
          <cell r="D121">
            <v>0</v>
          </cell>
          <cell r="F121">
            <v>0</v>
          </cell>
          <cell r="K121">
            <v>0</v>
          </cell>
          <cell r="L121">
            <v>51320.17</v>
          </cell>
        </row>
        <row r="122">
          <cell r="D122">
            <v>0</v>
          </cell>
          <cell r="F122">
            <v>0</v>
          </cell>
          <cell r="K122">
            <v>0</v>
          </cell>
          <cell r="L122">
            <v>0</v>
          </cell>
        </row>
        <row r="123">
          <cell r="D123">
            <v>0</v>
          </cell>
          <cell r="F123">
            <v>0</v>
          </cell>
          <cell r="K123">
            <v>0</v>
          </cell>
          <cell r="L123">
            <v>0</v>
          </cell>
        </row>
        <row r="124">
          <cell r="D124">
            <v>0</v>
          </cell>
          <cell r="F124">
            <v>0</v>
          </cell>
          <cell r="K124">
            <v>0</v>
          </cell>
          <cell r="L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  <cell r="L125">
            <v>0</v>
          </cell>
        </row>
        <row r="126">
          <cell r="D126">
            <v>0</v>
          </cell>
          <cell r="F126">
            <v>0</v>
          </cell>
          <cell r="K126">
            <v>0</v>
          </cell>
          <cell r="L126">
            <v>0</v>
          </cell>
        </row>
        <row r="129">
          <cell r="D129">
            <v>0</v>
          </cell>
          <cell r="F129">
            <v>0</v>
          </cell>
          <cell r="K129">
            <v>0</v>
          </cell>
          <cell r="L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  <cell r="L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  <cell r="L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  <cell r="L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  <cell r="L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  <cell r="L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  <cell r="L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  <cell r="L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  <cell r="L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  <cell r="L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  <cell r="L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  <cell r="L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  <cell r="L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  <cell r="L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  <cell r="L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  <cell r="L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  <cell r="L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  <cell r="L152">
            <v>0</v>
          </cell>
        </row>
        <row r="153">
          <cell r="D153">
            <v>0</v>
          </cell>
          <cell r="F153">
            <v>0</v>
          </cell>
          <cell r="K153">
            <v>0</v>
          </cell>
          <cell r="L153">
            <v>0</v>
          </cell>
        </row>
        <row r="154">
          <cell r="D154">
            <v>0</v>
          </cell>
          <cell r="F154">
            <v>0</v>
          </cell>
          <cell r="K154">
            <v>0</v>
          </cell>
          <cell r="L154">
            <v>0</v>
          </cell>
        </row>
        <row r="155">
          <cell r="D155">
            <v>0</v>
          </cell>
          <cell r="F155">
            <v>0</v>
          </cell>
          <cell r="K155">
            <v>0</v>
          </cell>
          <cell r="L155">
            <v>0</v>
          </cell>
        </row>
        <row r="156">
          <cell r="D156">
            <v>0</v>
          </cell>
          <cell r="F156">
            <v>0</v>
          </cell>
          <cell r="K156">
            <v>0</v>
          </cell>
          <cell r="L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  <cell r="L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  <cell r="L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  <cell r="L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  <cell r="L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  <cell r="L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  <cell r="L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  <cell r="L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  <cell r="L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  <cell r="L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  <cell r="L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  <cell r="L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  <cell r="L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  <cell r="L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  <cell r="L177">
            <v>0</v>
          </cell>
        </row>
        <row r="179">
          <cell r="D179">
            <v>0</v>
          </cell>
          <cell r="F179">
            <v>0</v>
          </cell>
          <cell r="K179">
            <v>0</v>
          </cell>
          <cell r="L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  <cell r="L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  <cell r="L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  <cell r="L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  <cell r="L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  <cell r="L186">
            <v>0</v>
          </cell>
        </row>
        <row r="189">
          <cell r="D189">
            <v>0</v>
          </cell>
          <cell r="F189">
            <v>0</v>
          </cell>
          <cell r="K189">
            <v>0</v>
          </cell>
          <cell r="L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  <cell r="L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  <cell r="L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  <cell r="L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  <cell r="L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  <cell r="L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  <cell r="L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  <cell r="L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  <cell r="L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  <cell r="L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  <cell r="L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  <cell r="L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  <cell r="L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  <cell r="L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  <cell r="L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  <cell r="L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  <cell r="L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  <cell r="L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  <cell r="L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  <cell r="L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  <cell r="L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  <cell r="L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  <cell r="L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  <cell r="L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  <cell r="L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  <cell r="L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  <cell r="L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  <cell r="L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  <cell r="L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  <cell r="L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  <cell r="L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  <cell r="L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  <cell r="L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  <cell r="L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  <cell r="L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  <cell r="L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  <cell r="L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  <cell r="L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  <cell r="L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  <cell r="L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  <cell r="L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  <cell r="L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  <cell r="L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  <cell r="L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  <cell r="L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  <cell r="L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  <cell r="L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  <cell r="L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  <cell r="L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  <cell r="L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  <cell r="L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  <cell r="L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  <cell r="L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  <cell r="L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  <cell r="L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  <cell r="L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  <cell r="L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  <cell r="L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  <cell r="L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  <cell r="L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  <cell r="L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  <cell r="L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  <cell r="L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  <cell r="L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  <cell r="L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  <cell r="L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  <cell r="L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  <cell r="L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  <cell r="L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  <cell r="L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  <cell r="L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  <cell r="L278">
            <v>0</v>
          </cell>
        </row>
      </sheetData>
      <sheetData sheetId="12">
        <row r="287">
          <cell r="D287">
            <v>4128388659.1909695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. Familiar"/>
      <sheetName val="Valoracion inm"/>
      <sheetName val="Detalle operaci"/>
    </sheetNames>
    <sheetDataSet>
      <sheetData sheetId="0">
        <row r="4">
          <cell r="C4" t="str">
            <v>Hernandez Carrillo Jose Antonio</v>
          </cell>
          <cell r="D4">
            <v>502310313</v>
          </cell>
        </row>
        <row r="5">
          <cell r="C5" t="str">
            <v xml:space="preserve">Gómez Gómez Luis Ramón </v>
          </cell>
          <cell r="D5">
            <v>501950719</v>
          </cell>
        </row>
        <row r="6">
          <cell r="C6" t="str">
            <v>Alvarado Perez Vinicio</v>
          </cell>
          <cell r="D6">
            <v>501270902</v>
          </cell>
        </row>
        <row r="7">
          <cell r="C7" t="str">
            <v>Alvarado Perez Hortensia</v>
          </cell>
          <cell r="D7">
            <v>500830232</v>
          </cell>
        </row>
        <row r="8">
          <cell r="C8" t="str">
            <v>Venegas Chinchilla Crispín</v>
          </cell>
          <cell r="D8">
            <v>600480727</v>
          </cell>
        </row>
        <row r="9">
          <cell r="C9" t="str">
            <v>Alvarado Castillo Ronald</v>
          </cell>
          <cell r="D9">
            <v>503350785</v>
          </cell>
        </row>
        <row r="10">
          <cell r="C10" t="str">
            <v>Gutierrez Sánchez Beinyr</v>
          </cell>
          <cell r="D10">
            <v>503090677</v>
          </cell>
        </row>
        <row r="11">
          <cell r="C11" t="str">
            <v>Villalobos Sancho Lourdes</v>
          </cell>
          <cell r="D11">
            <v>601640835</v>
          </cell>
        </row>
        <row r="12">
          <cell r="C12" t="str">
            <v>Román Mora Jose Manuel</v>
          </cell>
          <cell r="D12">
            <v>107640289</v>
          </cell>
        </row>
        <row r="13">
          <cell r="C13" t="str">
            <v>Campos Carmona José</v>
          </cell>
          <cell r="D13">
            <v>110460036</v>
          </cell>
        </row>
        <row r="14">
          <cell r="C14" t="str">
            <v>Guevara Guevara José</v>
          </cell>
          <cell r="D14">
            <v>501090449</v>
          </cell>
        </row>
        <row r="15">
          <cell r="C15" t="str">
            <v>Gómez Obregón Mª de los Ángeles</v>
          </cell>
          <cell r="D15">
            <v>503190418</v>
          </cell>
        </row>
        <row r="16">
          <cell r="C16" t="str">
            <v>Anchia Torres Anais</v>
          </cell>
          <cell r="D16">
            <v>502470507</v>
          </cell>
        </row>
        <row r="17">
          <cell r="C17" t="str">
            <v>Fonseca Sequeira Maria Grace</v>
          </cell>
          <cell r="D17">
            <v>503370997</v>
          </cell>
        </row>
        <row r="18">
          <cell r="C18" t="str">
            <v>Sequeira Carrillo Gerardo</v>
          </cell>
          <cell r="D18">
            <v>502920257</v>
          </cell>
        </row>
        <row r="19">
          <cell r="C19" t="str">
            <v>Sequeira Carrillo Keyla Patricia</v>
          </cell>
          <cell r="D19">
            <v>503260475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Refer"/>
      <sheetName val="Coloca"/>
      <sheetName val="Margen"/>
      <sheetName val="Revisa"/>
      <sheetName val="Amort"/>
      <sheetName val="InteresR"/>
      <sheetName val="InteresF"/>
      <sheetName val="Saldo"/>
      <sheetName val="AmortT"/>
      <sheetName val="InteresRT"/>
      <sheetName val="SaldoT"/>
      <sheetName val="InteresFT"/>
      <sheetName val="EML"/>
      <sheetName val="Brechas"/>
      <sheetName val="Resumen Desem"/>
      <sheetName val="Proy_Coloca_REG_Col_1180"/>
    </sheetNames>
    <sheetDataSet>
      <sheetData sheetId="0"/>
      <sheetData sheetId="1">
        <row r="3">
          <cell r="A3" t="str">
            <v>B-1</v>
          </cell>
        </row>
        <row r="4">
          <cell r="A4" t="str">
            <v>B-3</v>
          </cell>
        </row>
        <row r="5">
          <cell r="A5" t="str">
            <v>B-6</v>
          </cell>
        </row>
        <row r="6">
          <cell r="A6" t="str">
            <v>D-1</v>
          </cell>
        </row>
        <row r="7">
          <cell r="A7" t="str">
            <v>D-3</v>
          </cell>
        </row>
        <row r="8">
          <cell r="A8" t="str">
            <v>D-6</v>
          </cell>
        </row>
        <row r="9">
          <cell r="A9" t="str">
            <v>Fija</v>
          </cell>
        </row>
        <row r="10">
          <cell r="A10" t="str">
            <v>Otra Tasa</v>
          </cell>
        </row>
      </sheetData>
      <sheetData sheetId="2">
        <row r="3">
          <cell r="A3" t="str">
            <v>B.POPULAR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A3" t="str">
            <v>B.POPULAR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 Ingresos Egresos 2020"/>
      <sheetName val="Presuspuestos Extraordinarios"/>
      <sheetName val="Resumen General (1)"/>
      <sheetName val="Resumen General (2)"/>
      <sheetName val="Detalle Ingresos Mensuales"/>
      <sheetName val="Informe Ejec Ingresos Mensual"/>
      <sheetName val="Ejecucion Ingresos Cuenta Gener"/>
      <sheetName val="Ejecucion Ingresos FOSUVI"/>
      <sheetName val="Ejecucion Ingresos FONAVI"/>
      <sheetName val="Conciliacion Ingresos Total"/>
      <sheetName val="Conciliacion Ingresos C.G."/>
      <sheetName val="Conciliacion Ingresos FOSUVI"/>
      <sheetName val="Conciliacion Ingresos FONAVI"/>
      <sheetName val="Detalle Transferencias-Ingresos"/>
    </sheetNames>
    <sheetDataSet>
      <sheetData sheetId="0" refreshError="1"/>
      <sheetData sheetId="1" refreshError="1"/>
      <sheetData sheetId="2">
        <row r="12">
          <cell r="R12">
            <v>0</v>
          </cell>
        </row>
        <row r="13">
          <cell r="R13">
            <v>0</v>
          </cell>
        </row>
        <row r="14">
          <cell r="R14">
            <v>0</v>
          </cell>
        </row>
        <row r="15">
          <cell r="R15">
            <v>0</v>
          </cell>
        </row>
        <row r="17">
          <cell r="R17">
            <v>0</v>
          </cell>
        </row>
        <row r="18">
          <cell r="R18">
            <v>0</v>
          </cell>
        </row>
        <row r="20">
          <cell r="R20">
            <v>0</v>
          </cell>
        </row>
        <row r="21">
          <cell r="R21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0</v>
          </cell>
        </row>
        <row r="29">
          <cell r="R29">
            <v>0</v>
          </cell>
        </row>
        <row r="30">
          <cell r="R30">
            <v>0</v>
          </cell>
        </row>
        <row r="31">
          <cell r="R31">
            <v>0</v>
          </cell>
        </row>
        <row r="32">
          <cell r="R32">
            <v>0</v>
          </cell>
        </row>
        <row r="34">
          <cell r="R34">
            <v>0</v>
          </cell>
        </row>
        <row r="38">
          <cell r="R38">
            <v>0</v>
          </cell>
        </row>
        <row r="39">
          <cell r="R39">
            <v>0</v>
          </cell>
        </row>
        <row r="40">
          <cell r="R40">
            <v>0</v>
          </cell>
        </row>
        <row r="41">
          <cell r="R41">
            <v>0</v>
          </cell>
        </row>
        <row r="45">
          <cell r="R45">
            <v>0</v>
          </cell>
        </row>
        <row r="47">
          <cell r="R47">
            <v>0</v>
          </cell>
        </row>
        <row r="48">
          <cell r="R48">
            <v>0</v>
          </cell>
        </row>
      </sheetData>
      <sheetData sheetId="3">
        <row r="13">
          <cell r="Q13">
            <v>0</v>
          </cell>
        </row>
        <row r="14">
          <cell r="Q14">
            <v>0</v>
          </cell>
        </row>
        <row r="15">
          <cell r="Q15">
            <v>2589892040.8392663</v>
          </cell>
        </row>
        <row r="16">
          <cell r="Q16">
            <v>0</v>
          </cell>
        </row>
        <row r="18">
          <cell r="Q18">
            <v>0</v>
          </cell>
        </row>
        <row r="19">
          <cell r="Q19">
            <v>11150022773</v>
          </cell>
        </row>
        <row r="21">
          <cell r="Q21">
            <v>0</v>
          </cell>
        </row>
        <row r="22">
          <cell r="Q22">
            <v>0</v>
          </cell>
        </row>
        <row r="25">
          <cell r="Q25">
            <v>1497600000</v>
          </cell>
        </row>
        <row r="26">
          <cell r="Q26">
            <v>0</v>
          </cell>
        </row>
        <row r="27">
          <cell r="Q27">
            <v>1495430320.3299999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9">
          <cell r="Q39">
            <v>0</v>
          </cell>
        </row>
        <row r="40">
          <cell r="Q40">
            <v>64275317223.720001</v>
          </cell>
        </row>
        <row r="41">
          <cell r="Q41">
            <v>0</v>
          </cell>
        </row>
        <row r="42">
          <cell r="Q42">
            <v>13739697.890000002</v>
          </cell>
        </row>
        <row r="44">
          <cell r="Q44">
            <v>393161186.10999995</v>
          </cell>
        </row>
        <row r="48">
          <cell r="Q48">
            <v>0</v>
          </cell>
        </row>
        <row r="50">
          <cell r="Q50">
            <v>2060719828</v>
          </cell>
        </row>
        <row r="51">
          <cell r="Q51">
            <v>76477737280.960007</v>
          </cell>
        </row>
      </sheetData>
      <sheetData sheetId="4" refreshError="1"/>
      <sheetData sheetId="5">
        <row r="3">
          <cell r="B3" t="str">
            <v>DEL 1 DE ENERO AL 30 DE JUNIO 2020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100481996.04000001</v>
          </cell>
          <cell r="D14">
            <v>57672962.329999998</v>
          </cell>
          <cell r="E14">
            <v>28066120.279999997</v>
          </cell>
          <cell r="F14">
            <v>68696117.230000004</v>
          </cell>
          <cell r="G14">
            <v>139202963.06</v>
          </cell>
          <cell r="H14">
            <v>109467373.71000001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150082.09</v>
          </cell>
          <cell r="D26">
            <v>9.7200000000000006</v>
          </cell>
          <cell r="E26">
            <v>0.37</v>
          </cell>
          <cell r="F26">
            <v>3.54</v>
          </cell>
          <cell r="G26">
            <v>5.81</v>
          </cell>
          <cell r="H26">
            <v>10.559999999999999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C49">
            <v>2060719828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C59">
            <v>82798659.839999989</v>
          </cell>
          <cell r="D59">
            <v>127098264</v>
          </cell>
          <cell r="E59">
            <v>130721483.92</v>
          </cell>
          <cell r="F59">
            <v>132062643.34</v>
          </cell>
          <cell r="G59">
            <v>91808357.609999999</v>
          </cell>
          <cell r="H59">
            <v>144600780.75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C71">
            <v>88800262.580000013</v>
          </cell>
          <cell r="D71">
            <v>25809531.309999999</v>
          </cell>
          <cell r="E71">
            <v>126713188.45999999</v>
          </cell>
          <cell r="F71">
            <v>23063389.199999999</v>
          </cell>
          <cell r="G71">
            <v>174340136.84999996</v>
          </cell>
          <cell r="H71">
            <v>34128188.520000003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C76">
            <v>213278.5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C77">
            <v>0</v>
          </cell>
          <cell r="D77">
            <v>1328195.55</v>
          </cell>
          <cell r="E77">
            <v>232394.36</v>
          </cell>
          <cell r="F77">
            <v>331055.55</v>
          </cell>
          <cell r="G77">
            <v>16602.46</v>
          </cell>
          <cell r="H77">
            <v>725218.07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C84">
            <v>6812152865.8599997</v>
          </cell>
          <cell r="D84">
            <v>8314556326.8599997</v>
          </cell>
          <cell r="E84">
            <v>12231338493.129999</v>
          </cell>
          <cell r="F84">
            <v>8731849142.8799992</v>
          </cell>
          <cell r="G84">
            <v>0</v>
          </cell>
          <cell r="H84">
            <v>9741838766.5199986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263851.52000000002</v>
          </cell>
          <cell r="D86">
            <v>130834.49999999999</v>
          </cell>
          <cell r="E86">
            <v>339819.25</v>
          </cell>
          <cell r="F86">
            <v>0</v>
          </cell>
          <cell r="G86">
            <v>389305.56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8">
          <cell r="C88">
            <v>21021574.02</v>
          </cell>
          <cell r="D88">
            <v>23397552.880000003</v>
          </cell>
          <cell r="E88">
            <v>12050476.449999999</v>
          </cell>
          <cell r="F88">
            <v>17394645.199999999</v>
          </cell>
          <cell r="G88">
            <v>11824850.98</v>
          </cell>
          <cell r="H88">
            <v>10510119.449999999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96199218.980000019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C95">
            <v>76477737280.960007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C104">
            <v>4235018.68</v>
          </cell>
          <cell r="D104">
            <v>9965414.75</v>
          </cell>
          <cell r="E104">
            <v>10318607.4</v>
          </cell>
          <cell r="F104">
            <v>13695307.189999999</v>
          </cell>
          <cell r="G104">
            <v>8884844.1799999997</v>
          </cell>
          <cell r="H104">
            <v>23467931.260000002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C108">
            <v>930919868.13999999</v>
          </cell>
          <cell r="D108">
            <v>936207869.54999995</v>
          </cell>
          <cell r="E108">
            <v>935509909.90999997</v>
          </cell>
          <cell r="F108">
            <v>804321096.37</v>
          </cell>
          <cell r="G108">
            <v>726946313.13999999</v>
          </cell>
          <cell r="H108">
            <v>697129816.46000004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4">
          <cell r="C114">
            <v>124113085.64999999</v>
          </cell>
          <cell r="D114">
            <v>122163816.92</v>
          </cell>
          <cell r="E114">
            <v>121656958.59999999</v>
          </cell>
          <cell r="F114">
            <v>137703163.56999999</v>
          </cell>
          <cell r="G114">
            <v>149504608.51999998</v>
          </cell>
          <cell r="H114">
            <v>161008072.09999999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6">
          <cell r="O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EF91D-619B-4514-90AF-A67F973C71E5}">
  <sheetPr filterMode="1"/>
  <dimension ref="A1:AH53"/>
  <sheetViews>
    <sheetView showGridLines="0" zoomScaleNormal="100" workbookViewId="0">
      <pane xSplit="11" ySplit="6" topLeftCell="N24" activePane="bottomRight" state="frozen"/>
      <selection activeCell="J1" sqref="J1:P1"/>
      <selection pane="topRight" activeCell="J1" sqref="J1:P1"/>
      <selection pane="bottomLeft" activeCell="J1" sqref="J1:P1"/>
      <selection pane="bottomRight" activeCell="K1" sqref="K1"/>
    </sheetView>
  </sheetViews>
  <sheetFormatPr baseColWidth="10" defaultColWidth="10.85546875" defaultRowHeight="12.75" x14ac:dyDescent="0.2"/>
  <cols>
    <col min="1" max="1" width="2.85546875" style="80" customWidth="1"/>
    <col min="2" max="2" width="2.7109375" style="118" hidden="1" customWidth="1"/>
    <col min="3" max="3" width="1.7109375" style="118" hidden="1" customWidth="1"/>
    <col min="4" max="4" width="2" style="118" hidden="1" customWidth="1"/>
    <col min="5" max="5" width="1.7109375" style="118" hidden="1" customWidth="1"/>
    <col min="6" max="7" width="2.5703125" style="118" hidden="1" customWidth="1"/>
    <col min="8" max="8" width="1.85546875" style="118" hidden="1" customWidth="1"/>
    <col min="9" max="9" width="1.7109375" style="118" hidden="1" customWidth="1"/>
    <col min="10" max="10" width="3.5703125" style="118" hidden="1" customWidth="1"/>
    <col min="11" max="11" width="63.85546875" style="80" customWidth="1"/>
    <col min="12" max="12" width="26.140625" style="79" hidden="1" customWidth="1"/>
    <col min="13" max="13" width="14.42578125" style="79" hidden="1" customWidth="1"/>
    <col min="14" max="14" width="16.5703125" style="79" customWidth="1"/>
    <col min="15" max="15" width="15.5703125" style="79" customWidth="1"/>
    <col min="16" max="16" width="20.42578125" style="79" customWidth="1"/>
    <col min="17" max="17" width="16.140625" style="79" hidden="1" customWidth="1"/>
    <col min="18" max="18" width="17.85546875" style="79" hidden="1" customWidth="1"/>
    <col min="19" max="19" width="16.7109375" style="79" hidden="1" customWidth="1"/>
    <col min="20" max="21" width="16.140625" style="79" hidden="1" customWidth="1"/>
    <col min="22" max="22" width="15" style="79" hidden="1" customWidth="1"/>
    <col min="23" max="23" width="14" style="79" hidden="1" customWidth="1"/>
    <col min="24" max="24" width="15" style="79" hidden="1" customWidth="1"/>
    <col min="25" max="26" width="14" style="79" hidden="1" customWidth="1"/>
    <col min="27" max="27" width="15" style="79" hidden="1" customWidth="1"/>
    <col min="28" max="33" width="0" style="79" hidden="1" customWidth="1"/>
    <col min="34" max="34" width="16.140625" style="79" hidden="1" customWidth="1"/>
    <col min="35" max="35" width="0" style="80" hidden="1" customWidth="1"/>
    <col min="36" max="16384" width="10.85546875" style="80"/>
  </cols>
  <sheetData>
    <row r="1" spans="2:34" x14ac:dyDescent="0.2">
      <c r="B1" s="76"/>
      <c r="C1" s="77"/>
      <c r="D1" s="77"/>
      <c r="E1" s="77"/>
      <c r="F1" s="77"/>
      <c r="G1" s="77"/>
      <c r="H1" s="77"/>
      <c r="I1" s="77"/>
      <c r="J1" s="77"/>
      <c r="K1" s="78" t="s">
        <v>0</v>
      </c>
      <c r="L1" s="78"/>
    </row>
    <row r="2" spans="2:34" x14ac:dyDescent="0.2">
      <c r="B2" s="76"/>
      <c r="C2" s="77"/>
      <c r="D2" s="77"/>
      <c r="E2" s="77"/>
      <c r="F2" s="77"/>
      <c r="G2" s="77"/>
      <c r="H2" s="77"/>
      <c r="I2" s="77"/>
      <c r="J2" s="77"/>
      <c r="K2" s="78" t="s">
        <v>489</v>
      </c>
      <c r="L2" s="78"/>
    </row>
    <row r="3" spans="2:34" x14ac:dyDescent="0.2">
      <c r="B3" s="76"/>
      <c r="C3" s="77"/>
      <c r="D3" s="77"/>
      <c r="E3" s="77"/>
      <c r="F3" s="77"/>
      <c r="G3" s="77"/>
      <c r="H3" s="77"/>
      <c r="I3" s="77"/>
      <c r="J3" s="77"/>
      <c r="K3" s="78" t="str">
        <f>+'[7]Detalle Ingresos Mensuales'!B3</f>
        <v>DEL 1 DE ENERO AL 30 DE JUNIO 2020</v>
      </c>
      <c r="L3" s="78"/>
    </row>
    <row r="4" spans="2:34" x14ac:dyDescent="0.2">
      <c r="B4" s="76"/>
      <c r="C4" s="77"/>
      <c r="D4" s="77"/>
      <c r="E4" s="77"/>
      <c r="F4" s="77"/>
      <c r="G4" s="77"/>
      <c r="H4" s="77"/>
      <c r="I4" s="77"/>
      <c r="J4" s="77"/>
      <c r="K4" s="78" t="s">
        <v>2</v>
      </c>
      <c r="L4" s="78"/>
    </row>
    <row r="5" spans="2:34" ht="12.95" customHeight="1" x14ac:dyDescent="0.2">
      <c r="B5" s="81" t="s">
        <v>490</v>
      </c>
      <c r="C5" s="81"/>
      <c r="D5" s="81"/>
      <c r="E5" s="81"/>
      <c r="F5" s="81"/>
      <c r="G5" s="81"/>
      <c r="H5" s="81"/>
      <c r="I5" s="81"/>
      <c r="J5" s="81"/>
      <c r="K5" s="81" t="s">
        <v>491</v>
      </c>
      <c r="L5" s="82" t="s">
        <v>492</v>
      </c>
      <c r="M5" s="83" t="s">
        <v>493</v>
      </c>
      <c r="N5" s="84" t="s">
        <v>6</v>
      </c>
      <c r="O5" s="84" t="s">
        <v>494</v>
      </c>
      <c r="P5" s="84" t="s">
        <v>495</v>
      </c>
      <c r="Q5" s="84" t="s">
        <v>13</v>
      </c>
      <c r="R5" s="84" t="s">
        <v>10</v>
      </c>
      <c r="S5" s="84" t="s">
        <v>496</v>
      </c>
      <c r="T5" s="84" t="s">
        <v>12</v>
      </c>
      <c r="U5" s="84" t="s">
        <v>13</v>
      </c>
      <c r="V5" s="85" t="s">
        <v>497</v>
      </c>
      <c r="W5" s="85" t="s">
        <v>498</v>
      </c>
      <c r="X5" s="85" t="s">
        <v>499</v>
      </c>
      <c r="Y5" s="85" t="s">
        <v>500</v>
      </c>
      <c r="Z5" s="85" t="s">
        <v>501</v>
      </c>
      <c r="AA5" s="85" t="s">
        <v>15</v>
      </c>
      <c r="AB5" s="85" t="s">
        <v>502</v>
      </c>
      <c r="AC5" s="85" t="s">
        <v>503</v>
      </c>
      <c r="AD5" s="85" t="s">
        <v>504</v>
      </c>
      <c r="AE5" s="85" t="s">
        <v>505</v>
      </c>
      <c r="AF5" s="85" t="s">
        <v>506</v>
      </c>
      <c r="AG5" s="85" t="s">
        <v>507</v>
      </c>
      <c r="AH5" s="85" t="s">
        <v>12</v>
      </c>
    </row>
    <row r="6" spans="2:34" ht="25.5" customHeight="1" x14ac:dyDescent="0.2">
      <c r="B6" s="81"/>
      <c r="C6" s="81"/>
      <c r="D6" s="81"/>
      <c r="E6" s="81"/>
      <c r="F6" s="81"/>
      <c r="G6" s="81"/>
      <c r="H6" s="81"/>
      <c r="I6" s="81"/>
      <c r="J6" s="81"/>
      <c r="K6" s="81"/>
      <c r="L6" s="82"/>
      <c r="M6" s="83"/>
      <c r="N6" s="84"/>
      <c r="O6" s="84"/>
      <c r="P6" s="84"/>
      <c r="Q6" s="84"/>
      <c r="R6" s="84"/>
      <c r="S6" s="84"/>
      <c r="T6" s="84"/>
      <c r="U6" s="84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</row>
    <row r="7" spans="2:34" s="93" customFormat="1" x14ac:dyDescent="0.2">
      <c r="B7" s="87" t="s">
        <v>508</v>
      </c>
      <c r="C7" s="88">
        <v>0</v>
      </c>
      <c r="D7" s="88">
        <v>0</v>
      </c>
      <c r="E7" s="88">
        <v>0</v>
      </c>
      <c r="F7" s="88" t="s">
        <v>509</v>
      </c>
      <c r="G7" s="88" t="s">
        <v>509</v>
      </c>
      <c r="H7" s="88" t="s">
        <v>510</v>
      </c>
      <c r="I7" s="89" t="s">
        <v>510</v>
      </c>
      <c r="J7" s="90" t="s">
        <v>511</v>
      </c>
      <c r="K7" s="91" t="s">
        <v>512</v>
      </c>
      <c r="L7" s="92">
        <f>SUM(L8+L27)</f>
        <v>16732945134.169266</v>
      </c>
      <c r="M7" s="92">
        <f t="shared" ref="M7:AH7" si="0">SUM(M8+M27)</f>
        <v>0</v>
      </c>
      <c r="N7" s="92">
        <f>SUM(N8+N27)</f>
        <v>16732945134.169266</v>
      </c>
      <c r="O7" s="92">
        <f t="shared" si="0"/>
        <v>1170527391.4300001</v>
      </c>
      <c r="P7" s="92">
        <f t="shared" si="0"/>
        <v>7606280977.999999</v>
      </c>
      <c r="Q7" s="92">
        <f t="shared" si="0"/>
        <v>9126664156.1692677</v>
      </c>
      <c r="R7" s="92">
        <f t="shared" si="0"/>
        <v>3641103999.0500002</v>
      </c>
      <c r="S7" s="92">
        <f t="shared" si="0"/>
        <v>3965176978.9499998</v>
      </c>
      <c r="T7" s="92">
        <f t="shared" si="0"/>
        <v>7606280977.999999</v>
      </c>
      <c r="U7" s="92">
        <f t="shared" si="0"/>
        <v>9126664156.1692677</v>
      </c>
      <c r="V7" s="92">
        <f t="shared" si="0"/>
        <v>1331712251.52</v>
      </c>
      <c r="W7" s="92">
        <f t="shared" si="0"/>
        <v>1280246064.1299999</v>
      </c>
      <c r="X7" s="92">
        <f t="shared" si="0"/>
        <v>1353218663.3</v>
      </c>
      <c r="Y7" s="92">
        <f t="shared" si="0"/>
        <v>1179872775.99</v>
      </c>
      <c r="Z7" s="92">
        <f t="shared" si="0"/>
        <v>1290703831.6300001</v>
      </c>
      <c r="AA7" s="92">
        <f t="shared" si="0"/>
        <v>1170527391.4300001</v>
      </c>
      <c r="AB7" s="92">
        <f t="shared" si="0"/>
        <v>0</v>
      </c>
      <c r="AC7" s="92">
        <f t="shared" si="0"/>
        <v>0</v>
      </c>
      <c r="AD7" s="92">
        <f t="shared" si="0"/>
        <v>0</v>
      </c>
      <c r="AE7" s="92">
        <f t="shared" si="0"/>
        <v>0</v>
      </c>
      <c r="AF7" s="92">
        <f t="shared" si="0"/>
        <v>0</v>
      </c>
      <c r="AG7" s="92">
        <f t="shared" si="0"/>
        <v>0</v>
      </c>
      <c r="AH7" s="92">
        <f t="shared" si="0"/>
        <v>7606280977.999999</v>
      </c>
    </row>
    <row r="8" spans="2:34" s="93" customFormat="1" x14ac:dyDescent="0.2">
      <c r="B8" s="94">
        <v>1</v>
      </c>
      <c r="C8" s="89" t="s">
        <v>513</v>
      </c>
      <c r="D8" s="89">
        <v>0</v>
      </c>
      <c r="E8" s="89">
        <v>0</v>
      </c>
      <c r="F8" s="89" t="s">
        <v>509</v>
      </c>
      <c r="G8" s="89" t="s">
        <v>509</v>
      </c>
      <c r="H8" s="89" t="s">
        <v>510</v>
      </c>
      <c r="I8" s="89" t="s">
        <v>510</v>
      </c>
      <c r="J8" s="90" t="s">
        <v>511</v>
      </c>
      <c r="K8" s="91" t="s">
        <v>514</v>
      </c>
      <c r="L8" s="95">
        <f>SUM(L9+L22)</f>
        <v>16732945134.169266</v>
      </c>
      <c r="M8" s="95">
        <f t="shared" ref="M8:AH8" si="1">SUM(M9+M22)</f>
        <v>0</v>
      </c>
      <c r="N8" s="95">
        <f t="shared" si="1"/>
        <v>16732945134.169266</v>
      </c>
      <c r="O8" s="95">
        <f t="shared" si="1"/>
        <v>1169802173.3600001</v>
      </c>
      <c r="P8" s="95">
        <f t="shared" si="1"/>
        <v>7603434233.5099993</v>
      </c>
      <c r="Q8" s="95">
        <f t="shared" si="1"/>
        <v>9129510900.6592674</v>
      </c>
      <c r="R8" s="95">
        <f t="shared" si="1"/>
        <v>3640031122.9700003</v>
      </c>
      <c r="S8" s="95">
        <f t="shared" si="1"/>
        <v>3963403110.54</v>
      </c>
      <c r="T8" s="95">
        <f t="shared" si="1"/>
        <v>7603434233.5099993</v>
      </c>
      <c r="U8" s="95">
        <f t="shared" si="1"/>
        <v>9129510900.6592674</v>
      </c>
      <c r="V8" s="95">
        <f t="shared" si="1"/>
        <v>1331498973.02</v>
      </c>
      <c r="W8" s="95">
        <f t="shared" si="1"/>
        <v>1278917868.5799999</v>
      </c>
      <c r="X8" s="95">
        <f t="shared" si="1"/>
        <v>1352986268.9400001</v>
      </c>
      <c r="Y8" s="95">
        <f t="shared" si="1"/>
        <v>1179541720.4400001</v>
      </c>
      <c r="Z8" s="95">
        <f t="shared" si="1"/>
        <v>1290687229.1700001</v>
      </c>
      <c r="AA8" s="95">
        <f t="shared" si="1"/>
        <v>1169802173.3600001</v>
      </c>
      <c r="AB8" s="95">
        <f t="shared" si="1"/>
        <v>0</v>
      </c>
      <c r="AC8" s="95">
        <f t="shared" si="1"/>
        <v>0</v>
      </c>
      <c r="AD8" s="95">
        <f t="shared" si="1"/>
        <v>0</v>
      </c>
      <c r="AE8" s="95">
        <f t="shared" si="1"/>
        <v>0</v>
      </c>
      <c r="AF8" s="95">
        <f t="shared" si="1"/>
        <v>0</v>
      </c>
      <c r="AG8" s="95">
        <f t="shared" si="1"/>
        <v>0</v>
      </c>
      <c r="AH8" s="95">
        <f t="shared" si="1"/>
        <v>7603434233.5099993</v>
      </c>
    </row>
    <row r="9" spans="2:34" s="93" customFormat="1" x14ac:dyDescent="0.2">
      <c r="B9" s="94">
        <v>1</v>
      </c>
      <c r="C9" s="89" t="s">
        <v>513</v>
      </c>
      <c r="D9" s="89" t="s">
        <v>515</v>
      </c>
      <c r="E9" s="89">
        <v>0</v>
      </c>
      <c r="F9" s="89" t="s">
        <v>509</v>
      </c>
      <c r="G9" s="89" t="s">
        <v>509</v>
      </c>
      <c r="H9" s="89" t="s">
        <v>510</v>
      </c>
      <c r="I9" s="89" t="s">
        <v>510</v>
      </c>
      <c r="J9" s="90" t="s">
        <v>511</v>
      </c>
      <c r="K9" s="91" t="s">
        <v>516</v>
      </c>
      <c r="L9" s="95">
        <f>+L10</f>
        <v>13739914813.839266</v>
      </c>
      <c r="M9" s="95">
        <f t="shared" ref="M9:AH9" si="2">+M10</f>
        <v>0</v>
      </c>
      <c r="N9" s="95">
        <f t="shared" si="2"/>
        <v>13739914813.839266</v>
      </c>
      <c r="O9" s="95">
        <f t="shared" si="2"/>
        <v>974665902.18000007</v>
      </c>
      <c r="P9" s="95">
        <f t="shared" si="2"/>
        <v>6314279719.1399994</v>
      </c>
      <c r="Q9" s="95">
        <f t="shared" si="2"/>
        <v>7425635094.6992664</v>
      </c>
      <c r="R9" s="95">
        <f t="shared" si="2"/>
        <v>2960283544.3000002</v>
      </c>
      <c r="S9" s="95">
        <f t="shared" si="2"/>
        <v>3353996174.8400002</v>
      </c>
      <c r="T9" s="95">
        <f t="shared" si="2"/>
        <v>6314279719.1399994</v>
      </c>
      <c r="U9" s="95">
        <f t="shared" si="2"/>
        <v>7425635094.6992664</v>
      </c>
      <c r="V9" s="95">
        <f t="shared" si="2"/>
        <v>1118435542.7</v>
      </c>
      <c r="W9" s="95">
        <f t="shared" si="2"/>
        <v>1130944510.6299999</v>
      </c>
      <c r="X9" s="95">
        <f t="shared" si="2"/>
        <v>1104616121.51</v>
      </c>
      <c r="Y9" s="95">
        <f t="shared" si="2"/>
        <v>1018775164.13</v>
      </c>
      <c r="Z9" s="95">
        <f t="shared" si="2"/>
        <v>966842477.99000001</v>
      </c>
      <c r="AA9" s="95">
        <f t="shared" si="2"/>
        <v>974665902.18000007</v>
      </c>
      <c r="AB9" s="95">
        <f t="shared" si="2"/>
        <v>0</v>
      </c>
      <c r="AC9" s="95">
        <f t="shared" si="2"/>
        <v>0</v>
      </c>
      <c r="AD9" s="95">
        <f t="shared" si="2"/>
        <v>0</v>
      </c>
      <c r="AE9" s="95">
        <f t="shared" si="2"/>
        <v>0</v>
      </c>
      <c r="AF9" s="95">
        <f t="shared" si="2"/>
        <v>0</v>
      </c>
      <c r="AG9" s="95">
        <f t="shared" si="2"/>
        <v>0</v>
      </c>
      <c r="AH9" s="95">
        <f t="shared" si="2"/>
        <v>6314279719.1399994</v>
      </c>
    </row>
    <row r="10" spans="2:34" s="93" customFormat="1" x14ac:dyDescent="0.2">
      <c r="B10" s="94" t="s">
        <v>508</v>
      </c>
      <c r="C10" s="89" t="s">
        <v>513</v>
      </c>
      <c r="D10" s="89" t="s">
        <v>515</v>
      </c>
      <c r="E10" s="89" t="s">
        <v>513</v>
      </c>
      <c r="F10" s="89" t="s">
        <v>509</v>
      </c>
      <c r="G10" s="89" t="s">
        <v>509</v>
      </c>
      <c r="H10" s="89" t="s">
        <v>510</v>
      </c>
      <c r="I10" s="89" t="s">
        <v>510</v>
      </c>
      <c r="J10" s="90" t="s">
        <v>511</v>
      </c>
      <c r="K10" s="91" t="s">
        <v>517</v>
      </c>
      <c r="L10" s="95">
        <f>SUM(L11+L16+L19)</f>
        <v>13739914813.839266</v>
      </c>
      <c r="M10" s="95">
        <f t="shared" ref="M10:AH10" si="3">SUM(M11+M16+M19)</f>
        <v>0</v>
      </c>
      <c r="N10" s="95">
        <f t="shared" si="3"/>
        <v>13739914813.839266</v>
      </c>
      <c r="O10" s="95">
        <f t="shared" si="3"/>
        <v>974665902.18000007</v>
      </c>
      <c r="P10" s="95">
        <f t="shared" si="3"/>
        <v>6314279719.1399994</v>
      </c>
      <c r="Q10" s="95">
        <f t="shared" si="3"/>
        <v>7425635094.6992664</v>
      </c>
      <c r="R10" s="95">
        <f t="shared" si="3"/>
        <v>2960283544.3000002</v>
      </c>
      <c r="S10" s="95">
        <f t="shared" si="3"/>
        <v>3353996174.8400002</v>
      </c>
      <c r="T10" s="95">
        <f t="shared" si="3"/>
        <v>6314279719.1399994</v>
      </c>
      <c r="U10" s="95">
        <f t="shared" si="3"/>
        <v>7425635094.6992664</v>
      </c>
      <c r="V10" s="95">
        <f t="shared" si="3"/>
        <v>1118435542.7</v>
      </c>
      <c r="W10" s="95">
        <f t="shared" si="3"/>
        <v>1130944510.6299999</v>
      </c>
      <c r="X10" s="95">
        <f t="shared" si="3"/>
        <v>1104616121.51</v>
      </c>
      <c r="Y10" s="95">
        <f t="shared" si="3"/>
        <v>1018775164.13</v>
      </c>
      <c r="Z10" s="95">
        <f t="shared" si="3"/>
        <v>966842477.99000001</v>
      </c>
      <c r="AA10" s="95">
        <f t="shared" si="3"/>
        <v>974665902.18000007</v>
      </c>
      <c r="AB10" s="95">
        <f t="shared" si="3"/>
        <v>0</v>
      </c>
      <c r="AC10" s="95">
        <f t="shared" si="3"/>
        <v>0</v>
      </c>
      <c r="AD10" s="95">
        <f t="shared" si="3"/>
        <v>0</v>
      </c>
      <c r="AE10" s="95">
        <f t="shared" si="3"/>
        <v>0</v>
      </c>
      <c r="AF10" s="95">
        <f t="shared" si="3"/>
        <v>0</v>
      </c>
      <c r="AG10" s="95">
        <f t="shared" si="3"/>
        <v>0</v>
      </c>
      <c r="AH10" s="95">
        <f t="shared" si="3"/>
        <v>6314279719.1399994</v>
      </c>
    </row>
    <row r="11" spans="2:34" s="93" customFormat="1" x14ac:dyDescent="0.2">
      <c r="B11" s="96" t="s">
        <v>508</v>
      </c>
      <c r="C11" s="97" t="s">
        <v>513</v>
      </c>
      <c r="D11" s="97" t="s">
        <v>515</v>
      </c>
      <c r="E11" s="97" t="s">
        <v>513</v>
      </c>
      <c r="F11" s="97" t="s">
        <v>518</v>
      </c>
      <c r="G11" s="97" t="s">
        <v>509</v>
      </c>
      <c r="H11" s="97" t="s">
        <v>510</v>
      </c>
      <c r="I11" s="97" t="s">
        <v>510</v>
      </c>
      <c r="J11" s="90" t="s">
        <v>511</v>
      </c>
      <c r="K11" s="98" t="s">
        <v>519</v>
      </c>
      <c r="L11" s="95">
        <f>SUM(L12:L15)</f>
        <v>2589892040.8392663</v>
      </c>
      <c r="M11" s="95">
        <f t="shared" ref="M11:AH11" si="4">SUM(M12:M15)</f>
        <v>0</v>
      </c>
      <c r="N11" s="95">
        <f t="shared" si="4"/>
        <v>2589892040.8392663</v>
      </c>
      <c r="O11" s="95">
        <f t="shared" si="4"/>
        <v>277536085.72000003</v>
      </c>
      <c r="P11" s="95">
        <f t="shared" si="4"/>
        <v>1283244845.5700002</v>
      </c>
      <c r="Q11" s="95">
        <f t="shared" si="4"/>
        <v>1306647195.2692661</v>
      </c>
      <c r="R11" s="95">
        <f t="shared" si="4"/>
        <v>731886318.33000004</v>
      </c>
      <c r="S11" s="95">
        <f t="shared" si="4"/>
        <v>551358527.24000001</v>
      </c>
      <c r="T11" s="95">
        <f t="shared" si="4"/>
        <v>1283244845.5700002</v>
      </c>
      <c r="U11" s="95">
        <f t="shared" si="4"/>
        <v>1306647195.2692661</v>
      </c>
      <c r="V11" s="95">
        <f t="shared" si="4"/>
        <v>187515674.56</v>
      </c>
      <c r="W11" s="95">
        <f t="shared" si="4"/>
        <v>194736641.07999998</v>
      </c>
      <c r="X11" s="95">
        <f t="shared" si="4"/>
        <v>169106211.59999999</v>
      </c>
      <c r="Y11" s="95">
        <f t="shared" si="4"/>
        <v>214454067.75999999</v>
      </c>
      <c r="Z11" s="95">
        <f t="shared" si="4"/>
        <v>239896164.85000002</v>
      </c>
      <c r="AA11" s="95">
        <f t="shared" si="4"/>
        <v>277536085.72000003</v>
      </c>
      <c r="AB11" s="95">
        <f t="shared" si="4"/>
        <v>0</v>
      </c>
      <c r="AC11" s="95">
        <f t="shared" si="4"/>
        <v>0</v>
      </c>
      <c r="AD11" s="95">
        <f t="shared" si="4"/>
        <v>0</v>
      </c>
      <c r="AE11" s="95">
        <f t="shared" si="4"/>
        <v>0</v>
      </c>
      <c r="AF11" s="95">
        <f t="shared" si="4"/>
        <v>0</v>
      </c>
      <c r="AG11" s="95">
        <f t="shared" si="4"/>
        <v>0</v>
      </c>
      <c r="AH11" s="95">
        <f t="shared" si="4"/>
        <v>1283244845.5700002</v>
      </c>
    </row>
    <row r="12" spans="2:34" hidden="1" x14ac:dyDescent="0.2">
      <c r="B12" s="99" t="s">
        <v>508</v>
      </c>
      <c r="C12" s="100" t="s">
        <v>513</v>
      </c>
      <c r="D12" s="100" t="s">
        <v>515</v>
      </c>
      <c r="E12" s="100" t="s">
        <v>513</v>
      </c>
      <c r="F12" s="100" t="s">
        <v>518</v>
      </c>
      <c r="G12" s="100" t="s">
        <v>518</v>
      </c>
      <c r="H12" s="100" t="s">
        <v>510</v>
      </c>
      <c r="I12" s="100" t="s">
        <v>510</v>
      </c>
      <c r="J12" s="101" t="s">
        <v>511</v>
      </c>
      <c r="K12" s="102" t="s">
        <v>520</v>
      </c>
      <c r="L12" s="103">
        <f>+'[7]Resumen General (1)'!Q13</f>
        <v>0</v>
      </c>
      <c r="M12" s="104">
        <f>+'[7]Presuspuestos Extraordinarios'!R12</f>
        <v>0</v>
      </c>
      <c r="N12" s="104">
        <f>SUM(L12:M12)</f>
        <v>0</v>
      </c>
      <c r="O12" s="104">
        <f t="shared" ref="O12:O13" si="5">+W12</f>
        <v>0</v>
      </c>
      <c r="P12" s="104">
        <f>+AH12</f>
        <v>0</v>
      </c>
      <c r="Q12" s="104">
        <f>+N12-P12</f>
        <v>0</v>
      </c>
      <c r="R12" s="104">
        <f>SUM(V12:X12)</f>
        <v>0</v>
      </c>
      <c r="S12" s="104">
        <v>0</v>
      </c>
      <c r="T12" s="104">
        <f>SUM(R12:S12)</f>
        <v>0</v>
      </c>
      <c r="U12" s="104">
        <f>+N12-T12</f>
        <v>0</v>
      </c>
      <c r="V12" s="104">
        <f>+'[7]Detalle Ingresos Mensuales'!C12+'[7]Detalle Ingresos Mensuales'!C57+'[7]Detalle Ingresos Mensuales'!C102</f>
        <v>0</v>
      </c>
      <c r="W12" s="104">
        <f>+'[7]Detalle Ingresos Mensuales'!D12+'[7]Detalle Ingresos Mensuales'!D57+'[7]Detalle Ingresos Mensuales'!D102</f>
        <v>0</v>
      </c>
      <c r="X12" s="104">
        <f>+'[7]Detalle Ingresos Mensuales'!E12+'[7]Detalle Ingresos Mensuales'!E57+'[7]Detalle Ingresos Mensuales'!E102</f>
        <v>0</v>
      </c>
      <c r="Y12" s="104">
        <f>+'[7]Detalle Ingresos Mensuales'!F12+'[7]Detalle Ingresos Mensuales'!F57+'[7]Detalle Ingresos Mensuales'!F102</f>
        <v>0</v>
      </c>
      <c r="Z12" s="104">
        <f>+'[7]Detalle Ingresos Mensuales'!G12+'[7]Detalle Ingresos Mensuales'!G57+'[7]Detalle Ingresos Mensuales'!G102</f>
        <v>0</v>
      </c>
      <c r="AA12" s="104">
        <f>+'[7]Detalle Ingresos Mensuales'!H12+'[7]Detalle Ingresos Mensuales'!H57+'[7]Detalle Ingresos Mensuales'!H102</f>
        <v>0</v>
      </c>
      <c r="AB12" s="104">
        <f>+'[7]Detalle Ingresos Mensuales'!I12+'[7]Detalle Ingresos Mensuales'!I57+'[7]Detalle Ingresos Mensuales'!I102</f>
        <v>0</v>
      </c>
      <c r="AC12" s="104">
        <f>+'[7]Detalle Ingresos Mensuales'!J12+'[7]Detalle Ingresos Mensuales'!J57+'[7]Detalle Ingresos Mensuales'!J102</f>
        <v>0</v>
      </c>
      <c r="AD12" s="104">
        <f>+'[7]Detalle Ingresos Mensuales'!K12+'[7]Detalle Ingresos Mensuales'!K57+'[7]Detalle Ingresos Mensuales'!K102</f>
        <v>0</v>
      </c>
      <c r="AE12" s="104">
        <f>+'[7]Detalle Ingresos Mensuales'!L12+'[7]Detalle Ingresos Mensuales'!L57+'[7]Detalle Ingresos Mensuales'!L102</f>
        <v>0</v>
      </c>
      <c r="AF12" s="104">
        <f>+'[7]Detalle Ingresos Mensuales'!M12+'[7]Detalle Ingresos Mensuales'!M57+'[7]Detalle Ingresos Mensuales'!M102</f>
        <v>0</v>
      </c>
      <c r="AG12" s="104">
        <f>+'[7]Detalle Ingresos Mensuales'!N12+'[7]Detalle Ingresos Mensuales'!N57+'[7]Detalle Ingresos Mensuales'!N102</f>
        <v>0</v>
      </c>
      <c r="AH12" s="104">
        <f>SUM(V12:AG12)</f>
        <v>0</v>
      </c>
    </row>
    <row r="13" spans="2:34" hidden="1" x14ac:dyDescent="0.2">
      <c r="B13" s="99" t="s">
        <v>508</v>
      </c>
      <c r="C13" s="100" t="s">
        <v>513</v>
      </c>
      <c r="D13" s="100" t="s">
        <v>515</v>
      </c>
      <c r="E13" s="100" t="s">
        <v>513</v>
      </c>
      <c r="F13" s="100" t="s">
        <v>518</v>
      </c>
      <c r="G13" s="100" t="s">
        <v>521</v>
      </c>
      <c r="H13" s="100" t="s">
        <v>510</v>
      </c>
      <c r="I13" s="100" t="s">
        <v>510</v>
      </c>
      <c r="J13" s="101" t="s">
        <v>511</v>
      </c>
      <c r="K13" s="102" t="s">
        <v>522</v>
      </c>
      <c r="L13" s="103">
        <f>+'[7]Resumen General (1)'!Q14</f>
        <v>0</v>
      </c>
      <c r="M13" s="104">
        <f>+'[7]Presuspuestos Extraordinarios'!R13</f>
        <v>0</v>
      </c>
      <c r="N13" s="104">
        <f t="shared" ref="N13:N15" si="6">SUM(L13:M13)</f>
        <v>0</v>
      </c>
      <c r="O13" s="104">
        <f t="shared" si="5"/>
        <v>0</v>
      </c>
      <c r="P13" s="104">
        <f t="shared" ref="P13:P15" si="7">+AH13</f>
        <v>0</v>
      </c>
      <c r="Q13" s="104">
        <f t="shared" ref="Q13:Q15" si="8">+N13-P13</f>
        <v>0</v>
      </c>
      <c r="R13" s="104">
        <f t="shared" ref="R13:R15" si="9">SUM(V13:X13)</f>
        <v>0</v>
      </c>
      <c r="S13" s="104">
        <v>0</v>
      </c>
      <c r="T13" s="104">
        <f t="shared" ref="T13:T15" si="10">SUM(R13:S13)</f>
        <v>0</v>
      </c>
      <c r="U13" s="104">
        <f t="shared" ref="U13:U15" si="11">+N13-T13</f>
        <v>0</v>
      </c>
      <c r="V13" s="104">
        <f>+'[7]Detalle Ingresos Mensuales'!C13+'[7]Detalle Ingresos Mensuales'!C58+'[7]Detalle Ingresos Mensuales'!C103</f>
        <v>0</v>
      </c>
      <c r="W13" s="104">
        <f>+'[7]Detalle Ingresos Mensuales'!D13+'[7]Detalle Ingresos Mensuales'!D58+'[7]Detalle Ingresos Mensuales'!D103</f>
        <v>0</v>
      </c>
      <c r="X13" s="104">
        <f>+'[7]Detalle Ingresos Mensuales'!E13+'[7]Detalle Ingresos Mensuales'!E58+'[7]Detalle Ingresos Mensuales'!E103</f>
        <v>0</v>
      </c>
      <c r="Y13" s="104">
        <f>+'[7]Detalle Ingresos Mensuales'!F13+'[7]Detalle Ingresos Mensuales'!F58+'[7]Detalle Ingresos Mensuales'!F103</f>
        <v>0</v>
      </c>
      <c r="Z13" s="104">
        <f>+'[7]Detalle Ingresos Mensuales'!G13+'[7]Detalle Ingresos Mensuales'!G58+'[7]Detalle Ingresos Mensuales'!G103</f>
        <v>0</v>
      </c>
      <c r="AA13" s="104">
        <f>+'[7]Detalle Ingresos Mensuales'!H13+'[7]Detalle Ingresos Mensuales'!H58+'[7]Detalle Ingresos Mensuales'!H103</f>
        <v>0</v>
      </c>
      <c r="AB13" s="104">
        <f>+'[7]Detalle Ingresos Mensuales'!I13+'[7]Detalle Ingresos Mensuales'!I58+'[7]Detalle Ingresos Mensuales'!I103</f>
        <v>0</v>
      </c>
      <c r="AC13" s="104">
        <f>+'[7]Detalle Ingresos Mensuales'!J13+'[7]Detalle Ingresos Mensuales'!J58+'[7]Detalle Ingresos Mensuales'!J103</f>
        <v>0</v>
      </c>
      <c r="AD13" s="104">
        <f>+'[7]Detalle Ingresos Mensuales'!K13+'[7]Detalle Ingresos Mensuales'!K58+'[7]Detalle Ingresos Mensuales'!K103</f>
        <v>0</v>
      </c>
      <c r="AE13" s="104">
        <f>+'[7]Detalle Ingresos Mensuales'!L13+'[7]Detalle Ingresos Mensuales'!L58+'[7]Detalle Ingresos Mensuales'!L103</f>
        <v>0</v>
      </c>
      <c r="AF13" s="104">
        <f>+'[7]Detalle Ingresos Mensuales'!M13+'[7]Detalle Ingresos Mensuales'!M58+'[7]Detalle Ingresos Mensuales'!M103</f>
        <v>0</v>
      </c>
      <c r="AG13" s="104">
        <f>+'[7]Detalle Ingresos Mensuales'!N13+'[7]Detalle Ingresos Mensuales'!N58+'[7]Detalle Ingresos Mensuales'!N103</f>
        <v>0</v>
      </c>
      <c r="AH13" s="104">
        <f t="shared" ref="AH13:AH15" si="12">SUM(V13:AG13)</f>
        <v>0</v>
      </c>
    </row>
    <row r="14" spans="2:34" x14ac:dyDescent="0.2">
      <c r="B14" s="99" t="s">
        <v>508</v>
      </c>
      <c r="C14" s="100" t="s">
        <v>513</v>
      </c>
      <c r="D14" s="100" t="s">
        <v>515</v>
      </c>
      <c r="E14" s="100" t="s">
        <v>513</v>
      </c>
      <c r="F14" s="100" t="s">
        <v>518</v>
      </c>
      <c r="G14" s="100" t="s">
        <v>523</v>
      </c>
      <c r="H14" s="100" t="s">
        <v>510</v>
      </c>
      <c r="I14" s="100" t="s">
        <v>510</v>
      </c>
      <c r="J14" s="101" t="s">
        <v>511</v>
      </c>
      <c r="K14" s="102" t="s">
        <v>524</v>
      </c>
      <c r="L14" s="103">
        <f>+'[7]Resumen General (1)'!Q15</f>
        <v>2589892040.8392663</v>
      </c>
      <c r="M14" s="104">
        <f>+'[7]Presuspuestos Extraordinarios'!R14</f>
        <v>0</v>
      </c>
      <c r="N14" s="104">
        <f t="shared" si="6"/>
        <v>2589892040.8392663</v>
      </c>
      <c r="O14" s="104">
        <f>+AA14</f>
        <v>277536085.72000003</v>
      </c>
      <c r="P14" s="104">
        <f>+AH14</f>
        <v>1283244845.5700002</v>
      </c>
      <c r="Q14" s="104">
        <f>+N14-P14</f>
        <v>1306647195.2692661</v>
      </c>
      <c r="R14" s="104">
        <f>SUM(Y14:AA14)</f>
        <v>731886318.33000004</v>
      </c>
      <c r="S14" s="104">
        <f>SUBTOTAL(9,V14:X14)</f>
        <v>551358527.24000001</v>
      </c>
      <c r="T14" s="104">
        <f t="shared" si="10"/>
        <v>1283244845.5700002</v>
      </c>
      <c r="U14" s="104">
        <f t="shared" si="11"/>
        <v>1306647195.2692661</v>
      </c>
      <c r="V14" s="104">
        <f>+'[7]Detalle Ingresos Mensuales'!C14+'[7]Detalle Ingresos Mensuales'!C59+'[7]Detalle Ingresos Mensuales'!C104</f>
        <v>187515674.56</v>
      </c>
      <c r="W14" s="104">
        <f>+'[7]Detalle Ingresos Mensuales'!D14+'[7]Detalle Ingresos Mensuales'!D59+'[7]Detalle Ingresos Mensuales'!D104</f>
        <v>194736641.07999998</v>
      </c>
      <c r="X14" s="104">
        <f>+'[7]Detalle Ingresos Mensuales'!E14+'[7]Detalle Ingresos Mensuales'!E59+'[7]Detalle Ingresos Mensuales'!E104</f>
        <v>169106211.59999999</v>
      </c>
      <c r="Y14" s="104">
        <f>+'[7]Detalle Ingresos Mensuales'!F14+'[7]Detalle Ingresos Mensuales'!F59+'[7]Detalle Ingresos Mensuales'!F104</f>
        <v>214454067.75999999</v>
      </c>
      <c r="Z14" s="104">
        <f>+'[7]Detalle Ingresos Mensuales'!G14+'[7]Detalle Ingresos Mensuales'!G59+'[7]Detalle Ingresos Mensuales'!G104</f>
        <v>239896164.85000002</v>
      </c>
      <c r="AA14" s="104">
        <f>+'[7]Detalle Ingresos Mensuales'!H14+'[7]Detalle Ingresos Mensuales'!H59+'[7]Detalle Ingresos Mensuales'!H104</f>
        <v>277536085.72000003</v>
      </c>
      <c r="AB14" s="104">
        <f>+'[7]Detalle Ingresos Mensuales'!I14+'[7]Detalle Ingresos Mensuales'!I59+'[7]Detalle Ingresos Mensuales'!I104</f>
        <v>0</v>
      </c>
      <c r="AC14" s="104">
        <f>+'[7]Detalle Ingresos Mensuales'!J14+'[7]Detalle Ingresos Mensuales'!J59+'[7]Detalle Ingresos Mensuales'!J104</f>
        <v>0</v>
      </c>
      <c r="AD14" s="104">
        <f>+'[7]Detalle Ingresos Mensuales'!K14+'[7]Detalle Ingresos Mensuales'!K59+'[7]Detalle Ingresos Mensuales'!K104</f>
        <v>0</v>
      </c>
      <c r="AE14" s="104">
        <f>+'[7]Detalle Ingresos Mensuales'!L14+'[7]Detalle Ingresos Mensuales'!L59+'[7]Detalle Ingresos Mensuales'!L104</f>
        <v>0</v>
      </c>
      <c r="AF14" s="104">
        <f>+'[7]Detalle Ingresos Mensuales'!M14+'[7]Detalle Ingresos Mensuales'!M59+'[7]Detalle Ingresos Mensuales'!M104</f>
        <v>0</v>
      </c>
      <c r="AG14" s="104">
        <f>+'[7]Detalle Ingresos Mensuales'!N14+'[7]Detalle Ingresos Mensuales'!N59+'[7]Detalle Ingresos Mensuales'!N104</f>
        <v>0</v>
      </c>
      <c r="AH14" s="104">
        <f t="shared" si="12"/>
        <v>1283244845.5700002</v>
      </c>
    </row>
    <row r="15" spans="2:34" hidden="1" x14ac:dyDescent="0.2">
      <c r="B15" s="99" t="s">
        <v>508</v>
      </c>
      <c r="C15" s="100" t="s">
        <v>513</v>
      </c>
      <c r="D15" s="100" t="s">
        <v>515</v>
      </c>
      <c r="E15" s="100" t="s">
        <v>513</v>
      </c>
      <c r="F15" s="100" t="s">
        <v>518</v>
      </c>
      <c r="G15" s="100" t="s">
        <v>525</v>
      </c>
      <c r="H15" s="100" t="s">
        <v>510</v>
      </c>
      <c r="I15" s="100" t="s">
        <v>510</v>
      </c>
      <c r="J15" s="101" t="s">
        <v>511</v>
      </c>
      <c r="K15" s="102" t="s">
        <v>526</v>
      </c>
      <c r="L15" s="103">
        <f>+'[7]Resumen General (1)'!Q16</f>
        <v>0</v>
      </c>
      <c r="M15" s="104">
        <f>+'[7]Presuspuestos Extraordinarios'!R15</f>
        <v>0</v>
      </c>
      <c r="N15" s="104">
        <f t="shared" si="6"/>
        <v>0</v>
      </c>
      <c r="O15" s="104">
        <f t="shared" ref="O15" si="13">+W15</f>
        <v>0</v>
      </c>
      <c r="P15" s="104">
        <f t="shared" si="7"/>
        <v>0</v>
      </c>
      <c r="Q15" s="104">
        <f t="shared" si="8"/>
        <v>0</v>
      </c>
      <c r="R15" s="104">
        <f t="shared" si="9"/>
        <v>0</v>
      </c>
      <c r="S15" s="104">
        <v>0</v>
      </c>
      <c r="T15" s="104">
        <f t="shared" si="10"/>
        <v>0</v>
      </c>
      <c r="U15" s="104">
        <f t="shared" si="11"/>
        <v>0</v>
      </c>
      <c r="V15" s="104">
        <f>+'[7]Detalle Ingresos Mensuales'!C15+'[7]Detalle Ingresos Mensuales'!C60+'[7]Detalle Ingresos Mensuales'!C105</f>
        <v>0</v>
      </c>
      <c r="W15" s="104">
        <f>+'[7]Detalle Ingresos Mensuales'!D15+'[7]Detalle Ingresos Mensuales'!D60+'[7]Detalle Ingresos Mensuales'!D105</f>
        <v>0</v>
      </c>
      <c r="X15" s="104">
        <f>+'[7]Detalle Ingresos Mensuales'!E15+'[7]Detalle Ingresos Mensuales'!E60+'[7]Detalle Ingresos Mensuales'!E105</f>
        <v>0</v>
      </c>
      <c r="Y15" s="104">
        <f>+'[7]Detalle Ingresos Mensuales'!F15+'[7]Detalle Ingresos Mensuales'!F60+'[7]Detalle Ingresos Mensuales'!F105</f>
        <v>0</v>
      </c>
      <c r="Z15" s="104">
        <f>+'[7]Detalle Ingresos Mensuales'!G15+'[7]Detalle Ingresos Mensuales'!G60+'[7]Detalle Ingresos Mensuales'!G105</f>
        <v>0</v>
      </c>
      <c r="AA15" s="104">
        <f>+'[7]Detalle Ingresos Mensuales'!H15+'[7]Detalle Ingresos Mensuales'!H60+'[7]Detalle Ingresos Mensuales'!H105</f>
        <v>0</v>
      </c>
      <c r="AB15" s="104">
        <f>+'[7]Detalle Ingresos Mensuales'!I15+'[7]Detalle Ingresos Mensuales'!I60+'[7]Detalle Ingresos Mensuales'!I105</f>
        <v>0</v>
      </c>
      <c r="AC15" s="104">
        <f>+'[7]Detalle Ingresos Mensuales'!J15+'[7]Detalle Ingresos Mensuales'!J60+'[7]Detalle Ingresos Mensuales'!J105</f>
        <v>0</v>
      </c>
      <c r="AD15" s="104">
        <f>+'[7]Detalle Ingresos Mensuales'!K15+'[7]Detalle Ingresos Mensuales'!K60+'[7]Detalle Ingresos Mensuales'!K105</f>
        <v>0</v>
      </c>
      <c r="AE15" s="104">
        <f>+'[7]Detalle Ingresos Mensuales'!L15+'[7]Detalle Ingresos Mensuales'!L60+'[7]Detalle Ingresos Mensuales'!L105</f>
        <v>0</v>
      </c>
      <c r="AF15" s="104">
        <f>+'[7]Detalle Ingresos Mensuales'!M15+'[7]Detalle Ingresos Mensuales'!M60+'[7]Detalle Ingresos Mensuales'!M105</f>
        <v>0</v>
      </c>
      <c r="AG15" s="104">
        <f>+'[7]Detalle Ingresos Mensuales'!N15+'[7]Detalle Ingresos Mensuales'!N60+'[7]Detalle Ingresos Mensuales'!N105</f>
        <v>0</v>
      </c>
      <c r="AH15" s="104">
        <f t="shared" si="12"/>
        <v>0</v>
      </c>
    </row>
    <row r="16" spans="2:34" s="93" customFormat="1" x14ac:dyDescent="0.2">
      <c r="B16" s="94" t="s">
        <v>508</v>
      </c>
      <c r="C16" s="89" t="s">
        <v>513</v>
      </c>
      <c r="D16" s="89" t="s">
        <v>515</v>
      </c>
      <c r="E16" s="89" t="s">
        <v>513</v>
      </c>
      <c r="F16" s="89" t="s">
        <v>527</v>
      </c>
      <c r="G16" s="89" t="s">
        <v>509</v>
      </c>
      <c r="H16" s="89" t="s">
        <v>510</v>
      </c>
      <c r="I16" s="89" t="s">
        <v>510</v>
      </c>
      <c r="J16" s="90" t="s">
        <v>511</v>
      </c>
      <c r="K16" s="105" t="s">
        <v>528</v>
      </c>
      <c r="L16" s="95">
        <f>SUM(L17:L18)</f>
        <v>11150022773</v>
      </c>
      <c r="M16" s="95">
        <f t="shared" ref="M16:AH16" si="14">SUM(M17:M18)</f>
        <v>0</v>
      </c>
      <c r="N16" s="95">
        <f t="shared" si="14"/>
        <v>11150022773</v>
      </c>
      <c r="O16" s="95">
        <f t="shared" si="14"/>
        <v>697129816.46000004</v>
      </c>
      <c r="P16" s="95">
        <f t="shared" si="14"/>
        <v>5031034873.5699997</v>
      </c>
      <c r="Q16" s="95">
        <f t="shared" si="14"/>
        <v>6118987899.4300003</v>
      </c>
      <c r="R16" s="95">
        <f t="shared" si="14"/>
        <v>2228397225.9700003</v>
      </c>
      <c r="S16" s="95">
        <f t="shared" si="14"/>
        <v>2802637647.5999999</v>
      </c>
      <c r="T16" s="95">
        <f t="shared" si="14"/>
        <v>5031034873.5699997</v>
      </c>
      <c r="U16" s="95">
        <f t="shared" si="14"/>
        <v>6118987899.4300003</v>
      </c>
      <c r="V16" s="95">
        <f t="shared" si="14"/>
        <v>930919868.13999999</v>
      </c>
      <c r="W16" s="95">
        <f t="shared" si="14"/>
        <v>936207869.54999995</v>
      </c>
      <c r="X16" s="95">
        <f t="shared" si="14"/>
        <v>935509909.90999997</v>
      </c>
      <c r="Y16" s="95">
        <f t="shared" si="14"/>
        <v>804321096.37</v>
      </c>
      <c r="Z16" s="95">
        <f t="shared" si="14"/>
        <v>726946313.13999999</v>
      </c>
      <c r="AA16" s="95">
        <f t="shared" si="14"/>
        <v>697129816.46000004</v>
      </c>
      <c r="AB16" s="95">
        <f t="shared" si="14"/>
        <v>0</v>
      </c>
      <c r="AC16" s="95">
        <f t="shared" si="14"/>
        <v>0</v>
      </c>
      <c r="AD16" s="95">
        <f t="shared" si="14"/>
        <v>0</v>
      </c>
      <c r="AE16" s="95">
        <f t="shared" si="14"/>
        <v>0</v>
      </c>
      <c r="AF16" s="95">
        <f t="shared" si="14"/>
        <v>0</v>
      </c>
      <c r="AG16" s="95">
        <f t="shared" si="14"/>
        <v>0</v>
      </c>
      <c r="AH16" s="95">
        <f t="shared" si="14"/>
        <v>5031034873.5699997</v>
      </c>
    </row>
    <row r="17" spans="2:34" hidden="1" x14ac:dyDescent="0.2">
      <c r="B17" s="99" t="s">
        <v>508</v>
      </c>
      <c r="C17" s="100" t="s">
        <v>513</v>
      </c>
      <c r="D17" s="100" t="s">
        <v>515</v>
      </c>
      <c r="E17" s="100" t="s">
        <v>513</v>
      </c>
      <c r="F17" s="100" t="s">
        <v>527</v>
      </c>
      <c r="G17" s="100" t="s">
        <v>523</v>
      </c>
      <c r="H17" s="100" t="s">
        <v>510</v>
      </c>
      <c r="I17" s="100" t="s">
        <v>510</v>
      </c>
      <c r="J17" s="101" t="s">
        <v>511</v>
      </c>
      <c r="K17" s="102" t="s">
        <v>529</v>
      </c>
      <c r="L17" s="103">
        <f>+'[7]Resumen General (1)'!Q18</f>
        <v>0</v>
      </c>
      <c r="M17" s="104">
        <f>+'[7]Presuspuestos Extraordinarios'!R17</f>
        <v>0</v>
      </c>
      <c r="N17" s="104">
        <f t="shared" ref="N17:N18" si="15">SUM(L17:M17)</f>
        <v>0</v>
      </c>
      <c r="O17" s="104">
        <f t="shared" ref="O17" si="16">+W17</f>
        <v>0</v>
      </c>
      <c r="P17" s="104">
        <f t="shared" ref="P17:P18" si="17">+AH17</f>
        <v>0</v>
      </c>
      <c r="Q17" s="104">
        <f t="shared" ref="Q17:Q18" si="18">+N17-P17</f>
        <v>0</v>
      </c>
      <c r="R17" s="104">
        <f t="shared" ref="R17" si="19">SUM(V17:X17)</f>
        <v>0</v>
      </c>
      <c r="S17" s="104">
        <v>0</v>
      </c>
      <c r="T17" s="104">
        <f t="shared" ref="T17:T18" si="20">SUM(R17:S17)</f>
        <v>0</v>
      </c>
      <c r="U17" s="104">
        <f t="shared" ref="U17:U18" si="21">+N17-T17</f>
        <v>0</v>
      </c>
      <c r="V17" s="104">
        <f>+'[7]Detalle Ingresos Mensuales'!C17+'[7]Detalle Ingresos Mensuales'!C62+'[7]Detalle Ingresos Mensuales'!C107</f>
        <v>0</v>
      </c>
      <c r="W17" s="104">
        <f>+'[7]Detalle Ingresos Mensuales'!D17+'[7]Detalle Ingresos Mensuales'!D62+'[7]Detalle Ingresos Mensuales'!D107</f>
        <v>0</v>
      </c>
      <c r="X17" s="104">
        <f>+'[7]Detalle Ingresos Mensuales'!E17+'[7]Detalle Ingresos Mensuales'!E62+'[7]Detalle Ingresos Mensuales'!E107</f>
        <v>0</v>
      </c>
      <c r="Y17" s="104">
        <f>+'[7]Detalle Ingresos Mensuales'!F17+'[7]Detalle Ingresos Mensuales'!F62+'[7]Detalle Ingresos Mensuales'!F107</f>
        <v>0</v>
      </c>
      <c r="Z17" s="104">
        <f>+'[7]Detalle Ingresos Mensuales'!G17+'[7]Detalle Ingresos Mensuales'!G62+'[7]Detalle Ingresos Mensuales'!G107</f>
        <v>0</v>
      </c>
      <c r="AA17" s="104">
        <f>+'[7]Detalle Ingresos Mensuales'!H17+'[7]Detalle Ingresos Mensuales'!H62+'[7]Detalle Ingresos Mensuales'!H107</f>
        <v>0</v>
      </c>
      <c r="AB17" s="104">
        <f>+'[7]Detalle Ingresos Mensuales'!I17+'[7]Detalle Ingresos Mensuales'!I62+'[7]Detalle Ingresos Mensuales'!I107</f>
        <v>0</v>
      </c>
      <c r="AC17" s="104">
        <f>+'[7]Detalle Ingresos Mensuales'!J17+'[7]Detalle Ingresos Mensuales'!J62+'[7]Detalle Ingresos Mensuales'!J107</f>
        <v>0</v>
      </c>
      <c r="AD17" s="104">
        <f>+'[7]Detalle Ingresos Mensuales'!K17+'[7]Detalle Ingresos Mensuales'!K62+'[7]Detalle Ingresos Mensuales'!K107</f>
        <v>0</v>
      </c>
      <c r="AE17" s="104">
        <f>+'[7]Detalle Ingresos Mensuales'!L17+'[7]Detalle Ingresos Mensuales'!L62+'[7]Detalle Ingresos Mensuales'!L107</f>
        <v>0</v>
      </c>
      <c r="AF17" s="104">
        <f>+'[7]Detalle Ingresos Mensuales'!M17+'[7]Detalle Ingresos Mensuales'!M62+'[7]Detalle Ingresos Mensuales'!M107</f>
        <v>0</v>
      </c>
      <c r="AG17" s="104">
        <f>+'[7]Detalle Ingresos Mensuales'!N17+'[7]Detalle Ingresos Mensuales'!N62+'[7]Detalle Ingresos Mensuales'!N107</f>
        <v>0</v>
      </c>
      <c r="AH17" s="104">
        <f t="shared" ref="AH17:AH18" si="22">SUM(V17:AG17)</f>
        <v>0</v>
      </c>
    </row>
    <row r="18" spans="2:34" x14ac:dyDescent="0.2">
      <c r="B18" s="99" t="s">
        <v>508</v>
      </c>
      <c r="C18" s="100" t="s">
        <v>513</v>
      </c>
      <c r="D18" s="100" t="s">
        <v>515</v>
      </c>
      <c r="E18" s="100" t="s">
        <v>513</v>
      </c>
      <c r="F18" s="100" t="s">
        <v>527</v>
      </c>
      <c r="G18" s="100" t="s">
        <v>525</v>
      </c>
      <c r="H18" s="100" t="s">
        <v>510</v>
      </c>
      <c r="I18" s="100" t="s">
        <v>510</v>
      </c>
      <c r="J18" s="101" t="s">
        <v>511</v>
      </c>
      <c r="K18" s="102" t="s">
        <v>530</v>
      </c>
      <c r="L18" s="103">
        <f>+'[7]Resumen General (1)'!Q19</f>
        <v>11150022773</v>
      </c>
      <c r="M18" s="104">
        <f>+'[7]Presuspuestos Extraordinarios'!R18</f>
        <v>0</v>
      </c>
      <c r="N18" s="104">
        <f t="shared" si="15"/>
        <v>11150022773</v>
      </c>
      <c r="O18" s="104">
        <f>+AA18</f>
        <v>697129816.46000004</v>
      </c>
      <c r="P18" s="104">
        <f t="shared" si="17"/>
        <v>5031034873.5699997</v>
      </c>
      <c r="Q18" s="104">
        <f t="shared" si="18"/>
        <v>6118987899.4300003</v>
      </c>
      <c r="R18" s="104">
        <f>SUM(Y18:AA18)</f>
        <v>2228397225.9700003</v>
      </c>
      <c r="S18" s="104">
        <f>SUBTOTAL(9,V18:X18)</f>
        <v>2802637647.5999999</v>
      </c>
      <c r="T18" s="104">
        <f t="shared" si="20"/>
        <v>5031034873.5699997</v>
      </c>
      <c r="U18" s="104">
        <f t="shared" si="21"/>
        <v>6118987899.4300003</v>
      </c>
      <c r="V18" s="104">
        <f>+'[7]Detalle Ingresos Mensuales'!C18+'[7]Detalle Ingresos Mensuales'!C63+'[7]Detalle Ingresos Mensuales'!C108</f>
        <v>930919868.13999999</v>
      </c>
      <c r="W18" s="104">
        <f>+'[7]Detalle Ingresos Mensuales'!D18+'[7]Detalle Ingresos Mensuales'!D63+'[7]Detalle Ingresos Mensuales'!D108</f>
        <v>936207869.54999995</v>
      </c>
      <c r="X18" s="104">
        <f>+'[7]Detalle Ingresos Mensuales'!E18+'[7]Detalle Ingresos Mensuales'!E63+'[7]Detalle Ingresos Mensuales'!E108</f>
        <v>935509909.90999997</v>
      </c>
      <c r="Y18" s="104">
        <f>+'[7]Detalle Ingresos Mensuales'!F18+'[7]Detalle Ingresos Mensuales'!F63+'[7]Detalle Ingresos Mensuales'!F108</f>
        <v>804321096.37</v>
      </c>
      <c r="Z18" s="104">
        <f>+'[7]Detalle Ingresos Mensuales'!G18+'[7]Detalle Ingresos Mensuales'!G63+'[7]Detalle Ingresos Mensuales'!G108</f>
        <v>726946313.13999999</v>
      </c>
      <c r="AA18" s="104">
        <f>+'[7]Detalle Ingresos Mensuales'!H18+'[7]Detalle Ingresos Mensuales'!H63+'[7]Detalle Ingresos Mensuales'!H108</f>
        <v>697129816.46000004</v>
      </c>
      <c r="AB18" s="104">
        <f>+'[7]Detalle Ingresos Mensuales'!I18+'[7]Detalle Ingresos Mensuales'!I63+'[7]Detalle Ingresos Mensuales'!I108</f>
        <v>0</v>
      </c>
      <c r="AC18" s="104">
        <f>+'[7]Detalle Ingresos Mensuales'!J18+'[7]Detalle Ingresos Mensuales'!J63+'[7]Detalle Ingresos Mensuales'!J108</f>
        <v>0</v>
      </c>
      <c r="AD18" s="104">
        <f>+'[7]Detalle Ingresos Mensuales'!K18+'[7]Detalle Ingresos Mensuales'!K63+'[7]Detalle Ingresos Mensuales'!K108</f>
        <v>0</v>
      </c>
      <c r="AE18" s="104">
        <f>+'[7]Detalle Ingresos Mensuales'!L18+'[7]Detalle Ingresos Mensuales'!L63+'[7]Detalle Ingresos Mensuales'!L108</f>
        <v>0</v>
      </c>
      <c r="AF18" s="104">
        <f>+'[7]Detalle Ingresos Mensuales'!M18+'[7]Detalle Ingresos Mensuales'!M63+'[7]Detalle Ingresos Mensuales'!M108</f>
        <v>0</v>
      </c>
      <c r="AG18" s="104">
        <f>+'[7]Detalle Ingresos Mensuales'!N18+'[7]Detalle Ingresos Mensuales'!N63+'[7]Detalle Ingresos Mensuales'!N108</f>
        <v>0</v>
      </c>
      <c r="AH18" s="104">
        <f t="shared" si="22"/>
        <v>5031034873.5699997</v>
      </c>
    </row>
    <row r="19" spans="2:34" s="93" customFormat="1" hidden="1" x14ac:dyDescent="0.2">
      <c r="B19" s="94" t="s">
        <v>508</v>
      </c>
      <c r="C19" s="89" t="s">
        <v>513</v>
      </c>
      <c r="D19" s="89" t="s">
        <v>515</v>
      </c>
      <c r="E19" s="89" t="s">
        <v>513</v>
      </c>
      <c r="F19" s="89" t="s">
        <v>531</v>
      </c>
      <c r="G19" s="89" t="s">
        <v>509</v>
      </c>
      <c r="H19" s="89" t="s">
        <v>510</v>
      </c>
      <c r="I19" s="89" t="s">
        <v>510</v>
      </c>
      <c r="J19" s="90" t="s">
        <v>511</v>
      </c>
      <c r="K19" s="98" t="s">
        <v>532</v>
      </c>
      <c r="L19" s="95">
        <f>SUM(L20:L21)</f>
        <v>0</v>
      </c>
      <c r="M19" s="95">
        <f t="shared" ref="M19:AH19" si="23">SUM(M20:M21)</f>
        <v>0</v>
      </c>
      <c r="N19" s="95">
        <f t="shared" si="23"/>
        <v>0</v>
      </c>
      <c r="O19" s="95">
        <f t="shared" si="23"/>
        <v>0</v>
      </c>
      <c r="P19" s="95">
        <f t="shared" si="23"/>
        <v>0</v>
      </c>
      <c r="Q19" s="95">
        <f t="shared" si="23"/>
        <v>0</v>
      </c>
      <c r="R19" s="95">
        <f t="shared" si="23"/>
        <v>0</v>
      </c>
      <c r="S19" s="95">
        <f t="shared" si="23"/>
        <v>0</v>
      </c>
      <c r="T19" s="95">
        <f t="shared" si="23"/>
        <v>0</v>
      </c>
      <c r="U19" s="95">
        <f t="shared" si="23"/>
        <v>0</v>
      </c>
      <c r="V19" s="95">
        <f t="shared" si="23"/>
        <v>0</v>
      </c>
      <c r="W19" s="95">
        <f t="shared" si="23"/>
        <v>0</v>
      </c>
      <c r="X19" s="95">
        <f t="shared" si="23"/>
        <v>0</v>
      </c>
      <c r="Y19" s="95">
        <f t="shared" si="23"/>
        <v>0</v>
      </c>
      <c r="Z19" s="95">
        <f t="shared" si="23"/>
        <v>0</v>
      </c>
      <c r="AA19" s="95">
        <f t="shared" si="23"/>
        <v>0</v>
      </c>
      <c r="AB19" s="95">
        <f t="shared" si="23"/>
        <v>0</v>
      </c>
      <c r="AC19" s="95">
        <f t="shared" si="23"/>
        <v>0</v>
      </c>
      <c r="AD19" s="95">
        <f t="shared" si="23"/>
        <v>0</v>
      </c>
      <c r="AE19" s="95">
        <f t="shared" si="23"/>
        <v>0</v>
      </c>
      <c r="AF19" s="95">
        <f t="shared" si="23"/>
        <v>0</v>
      </c>
      <c r="AG19" s="95">
        <f t="shared" si="23"/>
        <v>0</v>
      </c>
      <c r="AH19" s="95">
        <f t="shared" si="23"/>
        <v>0</v>
      </c>
    </row>
    <row r="20" spans="2:34" hidden="1" x14ac:dyDescent="0.2">
      <c r="B20" s="99" t="s">
        <v>508</v>
      </c>
      <c r="C20" s="100" t="s">
        <v>513</v>
      </c>
      <c r="D20" s="100" t="s">
        <v>515</v>
      </c>
      <c r="E20" s="100" t="s">
        <v>513</v>
      </c>
      <c r="F20" s="100" t="s">
        <v>531</v>
      </c>
      <c r="G20" s="100" t="s">
        <v>518</v>
      </c>
      <c r="H20" s="100" t="s">
        <v>510</v>
      </c>
      <c r="I20" s="100" t="s">
        <v>510</v>
      </c>
      <c r="J20" s="101" t="s">
        <v>511</v>
      </c>
      <c r="K20" s="102" t="s">
        <v>533</v>
      </c>
      <c r="L20" s="103">
        <f>+'[7]Resumen General (1)'!Q21</f>
        <v>0</v>
      </c>
      <c r="M20" s="104">
        <f>+'[7]Presuspuestos Extraordinarios'!R20</f>
        <v>0</v>
      </c>
      <c r="N20" s="104">
        <f t="shared" ref="N20:N21" si="24">SUM(L20:M20)</f>
        <v>0</v>
      </c>
      <c r="O20" s="104">
        <f t="shared" ref="O20:O21" si="25">+W20</f>
        <v>0</v>
      </c>
      <c r="P20" s="104">
        <f t="shared" ref="P20:P21" si="26">+AH20</f>
        <v>0</v>
      </c>
      <c r="Q20" s="104">
        <f t="shared" ref="Q20:Q21" si="27">+N20-P20</f>
        <v>0</v>
      </c>
      <c r="R20" s="104">
        <f t="shared" ref="R20:R21" si="28">SUM(V20:X20)</f>
        <v>0</v>
      </c>
      <c r="S20" s="104">
        <v>0</v>
      </c>
      <c r="T20" s="104">
        <f t="shared" ref="T20:T21" si="29">SUM(R20:S20)</f>
        <v>0</v>
      </c>
      <c r="U20" s="104">
        <f t="shared" ref="U20:U21" si="30">+N20-T20</f>
        <v>0</v>
      </c>
      <c r="V20" s="104">
        <f>+'[7]Detalle Ingresos Mensuales'!C20+'[7]Detalle Ingresos Mensuales'!C65+'[7]Detalle Ingresos Mensuales'!C110</f>
        <v>0</v>
      </c>
      <c r="W20" s="104">
        <f>+'[7]Detalle Ingresos Mensuales'!D20+'[7]Detalle Ingresos Mensuales'!D65+'[7]Detalle Ingresos Mensuales'!D110</f>
        <v>0</v>
      </c>
      <c r="X20" s="104">
        <f>+'[7]Detalle Ingresos Mensuales'!E20+'[7]Detalle Ingresos Mensuales'!E65+'[7]Detalle Ingresos Mensuales'!E110</f>
        <v>0</v>
      </c>
      <c r="Y20" s="104">
        <f>+'[7]Detalle Ingresos Mensuales'!F20+'[7]Detalle Ingresos Mensuales'!F65+'[7]Detalle Ingresos Mensuales'!F110</f>
        <v>0</v>
      </c>
      <c r="Z20" s="104">
        <f>+'[7]Detalle Ingresos Mensuales'!G20+'[7]Detalle Ingresos Mensuales'!G65+'[7]Detalle Ingresos Mensuales'!G110</f>
        <v>0</v>
      </c>
      <c r="AA20" s="104">
        <f>+'[7]Detalle Ingresos Mensuales'!H20+'[7]Detalle Ingresos Mensuales'!H65+'[7]Detalle Ingresos Mensuales'!H110</f>
        <v>0</v>
      </c>
      <c r="AB20" s="104">
        <f>+'[7]Detalle Ingresos Mensuales'!I20+'[7]Detalle Ingresos Mensuales'!I65+'[7]Detalle Ingresos Mensuales'!I110</f>
        <v>0</v>
      </c>
      <c r="AC20" s="104">
        <f>+'[7]Detalle Ingresos Mensuales'!J20+'[7]Detalle Ingresos Mensuales'!J65+'[7]Detalle Ingresos Mensuales'!J110</f>
        <v>0</v>
      </c>
      <c r="AD20" s="104">
        <f>+'[7]Detalle Ingresos Mensuales'!K20+'[7]Detalle Ingresos Mensuales'!K65+'[7]Detalle Ingresos Mensuales'!K110</f>
        <v>0</v>
      </c>
      <c r="AE20" s="104">
        <f>+'[7]Detalle Ingresos Mensuales'!L20+'[7]Detalle Ingresos Mensuales'!L65+'[7]Detalle Ingresos Mensuales'!L110</f>
        <v>0</v>
      </c>
      <c r="AF20" s="104">
        <f>+'[7]Detalle Ingresos Mensuales'!M20+'[7]Detalle Ingresos Mensuales'!M65+'[7]Detalle Ingresos Mensuales'!M110</f>
        <v>0</v>
      </c>
      <c r="AG20" s="104">
        <f>+'[7]Detalle Ingresos Mensuales'!N20+'[7]Detalle Ingresos Mensuales'!N65+'[7]Detalle Ingresos Mensuales'!N110</f>
        <v>0</v>
      </c>
      <c r="AH20" s="104">
        <f t="shared" ref="AH20:AH21" si="31">SUM(V20:AG20)</f>
        <v>0</v>
      </c>
    </row>
    <row r="21" spans="2:34" hidden="1" x14ac:dyDescent="0.2">
      <c r="B21" s="99" t="s">
        <v>508</v>
      </c>
      <c r="C21" s="100" t="s">
        <v>513</v>
      </c>
      <c r="D21" s="100" t="s">
        <v>515</v>
      </c>
      <c r="E21" s="100" t="s">
        <v>513</v>
      </c>
      <c r="F21" s="100" t="s">
        <v>531</v>
      </c>
      <c r="G21" s="100" t="s">
        <v>534</v>
      </c>
      <c r="H21" s="100" t="s">
        <v>510</v>
      </c>
      <c r="I21" s="100" t="s">
        <v>510</v>
      </c>
      <c r="J21" s="101" t="s">
        <v>511</v>
      </c>
      <c r="K21" s="102" t="s">
        <v>271</v>
      </c>
      <c r="L21" s="103">
        <f>+'[7]Resumen General (1)'!Q22</f>
        <v>0</v>
      </c>
      <c r="M21" s="104">
        <f>+'[7]Presuspuestos Extraordinarios'!R21</f>
        <v>0</v>
      </c>
      <c r="N21" s="104">
        <f t="shared" si="24"/>
        <v>0</v>
      </c>
      <c r="O21" s="104">
        <f t="shared" si="25"/>
        <v>0</v>
      </c>
      <c r="P21" s="104">
        <f t="shared" si="26"/>
        <v>0</v>
      </c>
      <c r="Q21" s="104">
        <f t="shared" si="27"/>
        <v>0</v>
      </c>
      <c r="R21" s="104">
        <f t="shared" si="28"/>
        <v>0</v>
      </c>
      <c r="S21" s="104">
        <v>0</v>
      </c>
      <c r="T21" s="104">
        <f t="shared" si="29"/>
        <v>0</v>
      </c>
      <c r="U21" s="104">
        <f t="shared" si="30"/>
        <v>0</v>
      </c>
      <c r="V21" s="104">
        <f>+'[7]Detalle Ingresos Mensuales'!C21+'[7]Detalle Ingresos Mensuales'!C66+'[7]Detalle Ingresos Mensuales'!C111</f>
        <v>0</v>
      </c>
      <c r="W21" s="104">
        <f>+'[7]Detalle Ingresos Mensuales'!D21+'[7]Detalle Ingresos Mensuales'!D66+'[7]Detalle Ingresos Mensuales'!D111</f>
        <v>0</v>
      </c>
      <c r="X21" s="104">
        <f>+'[7]Detalle Ingresos Mensuales'!E21+'[7]Detalle Ingresos Mensuales'!E66+'[7]Detalle Ingresos Mensuales'!E111</f>
        <v>0</v>
      </c>
      <c r="Y21" s="104">
        <f>+'[7]Detalle Ingresos Mensuales'!F21+'[7]Detalle Ingresos Mensuales'!F66+'[7]Detalle Ingresos Mensuales'!F111</f>
        <v>0</v>
      </c>
      <c r="Z21" s="104">
        <f>+'[7]Detalle Ingresos Mensuales'!G21+'[7]Detalle Ingresos Mensuales'!G66+'[7]Detalle Ingresos Mensuales'!G111</f>
        <v>0</v>
      </c>
      <c r="AA21" s="104">
        <f>+'[7]Detalle Ingresos Mensuales'!H21+'[7]Detalle Ingresos Mensuales'!H66+'[7]Detalle Ingresos Mensuales'!H111</f>
        <v>0</v>
      </c>
      <c r="AB21" s="104">
        <f>+'[7]Detalle Ingresos Mensuales'!I21+'[7]Detalle Ingresos Mensuales'!I66+'[7]Detalle Ingresos Mensuales'!I111</f>
        <v>0</v>
      </c>
      <c r="AC21" s="104">
        <f>+'[7]Detalle Ingresos Mensuales'!J21+'[7]Detalle Ingresos Mensuales'!J66+'[7]Detalle Ingresos Mensuales'!J111</f>
        <v>0</v>
      </c>
      <c r="AD21" s="104">
        <f>+'[7]Detalle Ingresos Mensuales'!K21+'[7]Detalle Ingresos Mensuales'!K66+'[7]Detalle Ingresos Mensuales'!K111</f>
        <v>0</v>
      </c>
      <c r="AE21" s="104">
        <f>+'[7]Detalle Ingresos Mensuales'!L21+'[7]Detalle Ingresos Mensuales'!L66+'[7]Detalle Ingresos Mensuales'!L111</f>
        <v>0</v>
      </c>
      <c r="AF21" s="104">
        <f>+'[7]Detalle Ingresos Mensuales'!M21+'[7]Detalle Ingresos Mensuales'!M66+'[7]Detalle Ingresos Mensuales'!M111</f>
        <v>0</v>
      </c>
      <c r="AG21" s="104">
        <f>+'[7]Detalle Ingresos Mensuales'!N21+'[7]Detalle Ingresos Mensuales'!N66+'[7]Detalle Ingresos Mensuales'!N111</f>
        <v>0</v>
      </c>
      <c r="AH21" s="104">
        <f t="shared" si="31"/>
        <v>0</v>
      </c>
    </row>
    <row r="22" spans="2:34" s="93" customFormat="1" x14ac:dyDescent="0.2">
      <c r="B22" s="94">
        <v>1</v>
      </c>
      <c r="C22" s="89" t="s">
        <v>513</v>
      </c>
      <c r="D22" s="89" t="s">
        <v>535</v>
      </c>
      <c r="E22" s="89">
        <v>0</v>
      </c>
      <c r="F22" s="89" t="s">
        <v>509</v>
      </c>
      <c r="G22" s="89" t="s">
        <v>509</v>
      </c>
      <c r="H22" s="89" t="s">
        <v>510</v>
      </c>
      <c r="I22" s="89" t="s">
        <v>510</v>
      </c>
      <c r="J22" s="90" t="s">
        <v>511</v>
      </c>
      <c r="K22" s="91" t="s">
        <v>536</v>
      </c>
      <c r="L22" s="95">
        <f>+L23</f>
        <v>2993030320.3299999</v>
      </c>
      <c r="M22" s="95">
        <f t="shared" ref="M22:AH22" si="32">+M23</f>
        <v>0</v>
      </c>
      <c r="N22" s="95">
        <f t="shared" si="32"/>
        <v>2993030320.3299999</v>
      </c>
      <c r="O22" s="95">
        <f t="shared" si="32"/>
        <v>195136271.18000001</v>
      </c>
      <c r="P22" s="95">
        <f t="shared" si="32"/>
        <v>1289154514.3699999</v>
      </c>
      <c r="Q22" s="95">
        <f t="shared" si="32"/>
        <v>1703875805.96</v>
      </c>
      <c r="R22" s="95">
        <f t="shared" si="32"/>
        <v>679747578.66999996</v>
      </c>
      <c r="S22" s="95">
        <f t="shared" si="32"/>
        <v>609406935.70000005</v>
      </c>
      <c r="T22" s="95">
        <f t="shared" si="32"/>
        <v>1289154514.3699999</v>
      </c>
      <c r="U22" s="95">
        <f t="shared" si="32"/>
        <v>1703875805.96</v>
      </c>
      <c r="V22" s="95">
        <f t="shared" si="32"/>
        <v>213063430.31999999</v>
      </c>
      <c r="W22" s="95">
        <f t="shared" si="32"/>
        <v>147973357.94999999</v>
      </c>
      <c r="X22" s="95">
        <f t="shared" si="32"/>
        <v>248370147.43000001</v>
      </c>
      <c r="Y22" s="95">
        <f t="shared" si="32"/>
        <v>160766556.31</v>
      </c>
      <c r="Z22" s="95">
        <f t="shared" si="32"/>
        <v>323844751.17999995</v>
      </c>
      <c r="AA22" s="95">
        <f t="shared" si="32"/>
        <v>195136271.18000001</v>
      </c>
      <c r="AB22" s="95">
        <f t="shared" si="32"/>
        <v>0</v>
      </c>
      <c r="AC22" s="95">
        <f t="shared" si="32"/>
        <v>0</v>
      </c>
      <c r="AD22" s="95">
        <f t="shared" si="32"/>
        <v>0</v>
      </c>
      <c r="AE22" s="95">
        <f t="shared" si="32"/>
        <v>0</v>
      </c>
      <c r="AF22" s="95">
        <f t="shared" si="32"/>
        <v>0</v>
      </c>
      <c r="AG22" s="95">
        <f t="shared" si="32"/>
        <v>0</v>
      </c>
      <c r="AH22" s="95">
        <f t="shared" si="32"/>
        <v>1289154514.3699999</v>
      </c>
    </row>
    <row r="23" spans="2:34" s="93" customFormat="1" x14ac:dyDescent="0.2">
      <c r="B23" s="87" t="s">
        <v>508</v>
      </c>
      <c r="C23" s="88" t="s">
        <v>513</v>
      </c>
      <c r="D23" s="88" t="s">
        <v>535</v>
      </c>
      <c r="E23" s="88" t="s">
        <v>535</v>
      </c>
      <c r="F23" s="88" t="s">
        <v>509</v>
      </c>
      <c r="G23" s="88" t="s">
        <v>509</v>
      </c>
      <c r="H23" s="88" t="s">
        <v>510</v>
      </c>
      <c r="I23" s="88" t="s">
        <v>510</v>
      </c>
      <c r="J23" s="90" t="s">
        <v>511</v>
      </c>
      <c r="K23" s="91" t="s">
        <v>537</v>
      </c>
      <c r="L23" s="92">
        <f>SUM(L24:L26)</f>
        <v>2993030320.3299999</v>
      </c>
      <c r="M23" s="92">
        <f t="shared" ref="M23:AH23" si="33">SUM(M24:M26)</f>
        <v>0</v>
      </c>
      <c r="N23" s="92">
        <f t="shared" si="33"/>
        <v>2993030320.3299999</v>
      </c>
      <c r="O23" s="92">
        <f t="shared" si="33"/>
        <v>195136271.18000001</v>
      </c>
      <c r="P23" s="92">
        <f t="shared" si="33"/>
        <v>1289154514.3699999</v>
      </c>
      <c r="Q23" s="92">
        <f t="shared" si="33"/>
        <v>1703875805.96</v>
      </c>
      <c r="R23" s="92">
        <f t="shared" si="33"/>
        <v>679747578.66999996</v>
      </c>
      <c r="S23" s="92">
        <f t="shared" si="33"/>
        <v>609406935.70000005</v>
      </c>
      <c r="T23" s="92">
        <f t="shared" si="33"/>
        <v>1289154514.3699999</v>
      </c>
      <c r="U23" s="92">
        <f t="shared" si="33"/>
        <v>1703875805.96</v>
      </c>
      <c r="V23" s="92">
        <f t="shared" si="33"/>
        <v>213063430.31999999</v>
      </c>
      <c r="W23" s="92">
        <f t="shared" si="33"/>
        <v>147973357.94999999</v>
      </c>
      <c r="X23" s="92">
        <f t="shared" si="33"/>
        <v>248370147.43000001</v>
      </c>
      <c r="Y23" s="92">
        <f t="shared" si="33"/>
        <v>160766556.31</v>
      </c>
      <c r="Z23" s="92">
        <f t="shared" si="33"/>
        <v>323844751.17999995</v>
      </c>
      <c r="AA23" s="92">
        <f t="shared" si="33"/>
        <v>195136271.18000001</v>
      </c>
      <c r="AB23" s="92">
        <f t="shared" si="33"/>
        <v>0</v>
      </c>
      <c r="AC23" s="92">
        <f t="shared" si="33"/>
        <v>0</v>
      </c>
      <c r="AD23" s="92">
        <f t="shared" si="33"/>
        <v>0</v>
      </c>
      <c r="AE23" s="92">
        <f t="shared" si="33"/>
        <v>0</v>
      </c>
      <c r="AF23" s="92">
        <f t="shared" si="33"/>
        <v>0</v>
      </c>
      <c r="AG23" s="92">
        <f t="shared" si="33"/>
        <v>0</v>
      </c>
      <c r="AH23" s="92">
        <f t="shared" si="33"/>
        <v>1289154514.3699999</v>
      </c>
    </row>
    <row r="24" spans="2:34" x14ac:dyDescent="0.2">
      <c r="B24" s="99">
        <v>1</v>
      </c>
      <c r="C24" s="100" t="s">
        <v>513</v>
      </c>
      <c r="D24" s="100" t="s">
        <v>535</v>
      </c>
      <c r="E24" s="100" t="s">
        <v>535</v>
      </c>
      <c r="F24" s="100" t="s">
        <v>518</v>
      </c>
      <c r="G24" s="100" t="s">
        <v>509</v>
      </c>
      <c r="H24" s="100">
        <v>0</v>
      </c>
      <c r="I24" s="100" t="s">
        <v>510</v>
      </c>
      <c r="J24" s="101" t="s">
        <v>511</v>
      </c>
      <c r="K24" s="102" t="s">
        <v>538</v>
      </c>
      <c r="L24" s="103">
        <f>+'[7]Resumen General (1)'!Q25</f>
        <v>1497600000</v>
      </c>
      <c r="M24" s="104">
        <f>+'[7]Presuspuestos Extraordinarios'!R24</f>
        <v>0</v>
      </c>
      <c r="N24" s="104">
        <f t="shared" ref="N24:N26" si="34">SUM(L24:M24)</f>
        <v>1497600000</v>
      </c>
      <c r="O24" s="104">
        <f>+AA24</f>
        <v>161008072.09999999</v>
      </c>
      <c r="P24" s="104">
        <f t="shared" ref="P24:P26" si="35">+AH24</f>
        <v>816149705.36000001</v>
      </c>
      <c r="Q24" s="104">
        <f t="shared" ref="Q24:Q26" si="36">+N24-P24</f>
        <v>681450294.63999999</v>
      </c>
      <c r="R24" s="104">
        <f t="shared" ref="R24:R26" si="37">SUM(Y24:AA24)</f>
        <v>448215844.18999994</v>
      </c>
      <c r="S24" s="104">
        <f t="shared" ref="S24:S26" si="38">SUBTOTAL(9,V24:X24)</f>
        <v>367933861.16999996</v>
      </c>
      <c r="T24" s="104">
        <f t="shared" ref="T24:T26" si="39">SUM(R24:S24)</f>
        <v>816149705.3599999</v>
      </c>
      <c r="U24" s="104">
        <f t="shared" ref="U24:U26" si="40">+N24-T24</f>
        <v>681450294.6400001</v>
      </c>
      <c r="V24" s="104">
        <f>+'[7]Detalle Ingresos Mensuales'!C24+'[7]Detalle Ingresos Mensuales'!C69+'[7]Detalle Ingresos Mensuales'!C114</f>
        <v>124113085.64999999</v>
      </c>
      <c r="W24" s="104">
        <f>+'[7]Detalle Ingresos Mensuales'!D24+'[7]Detalle Ingresos Mensuales'!D69+'[7]Detalle Ingresos Mensuales'!D114</f>
        <v>122163816.92</v>
      </c>
      <c r="X24" s="104">
        <f>+'[7]Detalle Ingresos Mensuales'!E24+'[7]Detalle Ingresos Mensuales'!E69+'[7]Detalle Ingresos Mensuales'!E114</f>
        <v>121656958.59999999</v>
      </c>
      <c r="Y24" s="104">
        <f>+'[7]Detalle Ingresos Mensuales'!F24+'[7]Detalle Ingresos Mensuales'!F69+'[7]Detalle Ingresos Mensuales'!F114</f>
        <v>137703163.56999999</v>
      </c>
      <c r="Z24" s="104">
        <f>+'[7]Detalle Ingresos Mensuales'!G24+'[7]Detalle Ingresos Mensuales'!G69+'[7]Detalle Ingresos Mensuales'!G114</f>
        <v>149504608.51999998</v>
      </c>
      <c r="AA24" s="104">
        <f>+'[7]Detalle Ingresos Mensuales'!H24+'[7]Detalle Ingresos Mensuales'!H69+'[7]Detalle Ingresos Mensuales'!H114</f>
        <v>161008072.09999999</v>
      </c>
      <c r="AB24" s="104">
        <f>+'[7]Detalle Ingresos Mensuales'!I24+'[7]Detalle Ingresos Mensuales'!I69+'[7]Detalle Ingresos Mensuales'!I114</f>
        <v>0</v>
      </c>
      <c r="AC24" s="104">
        <f>+'[7]Detalle Ingresos Mensuales'!J24+'[7]Detalle Ingresos Mensuales'!J69+'[7]Detalle Ingresos Mensuales'!J114</f>
        <v>0</v>
      </c>
      <c r="AD24" s="104">
        <f>+'[7]Detalle Ingresos Mensuales'!K24+'[7]Detalle Ingresos Mensuales'!K69+'[7]Detalle Ingresos Mensuales'!K114</f>
        <v>0</v>
      </c>
      <c r="AE24" s="104">
        <f>+'[7]Detalle Ingresos Mensuales'!L24+'[7]Detalle Ingresos Mensuales'!L69+'[7]Detalle Ingresos Mensuales'!L114</f>
        <v>0</v>
      </c>
      <c r="AF24" s="104">
        <f>+'[7]Detalle Ingresos Mensuales'!M24+'[7]Detalle Ingresos Mensuales'!M69+'[7]Detalle Ingresos Mensuales'!M114</f>
        <v>0</v>
      </c>
      <c r="AG24" s="104">
        <f>+'[7]Detalle Ingresos Mensuales'!N24+'[7]Detalle Ingresos Mensuales'!N69+'[7]Detalle Ingresos Mensuales'!N114</f>
        <v>0</v>
      </c>
      <c r="AH24" s="104">
        <f t="shared" ref="AH24:AH26" si="41">SUM(V24:AG24)</f>
        <v>816149705.36000001</v>
      </c>
    </row>
    <row r="25" spans="2:34" hidden="1" x14ac:dyDescent="0.2">
      <c r="B25" s="99">
        <v>1</v>
      </c>
      <c r="C25" s="100" t="s">
        <v>513</v>
      </c>
      <c r="D25" s="100" t="s">
        <v>535</v>
      </c>
      <c r="E25" s="100" t="s">
        <v>535</v>
      </c>
      <c r="F25" s="100" t="s">
        <v>527</v>
      </c>
      <c r="G25" s="100" t="s">
        <v>509</v>
      </c>
      <c r="H25" s="100" t="s">
        <v>510</v>
      </c>
      <c r="I25" s="100" t="s">
        <v>510</v>
      </c>
      <c r="J25" s="101" t="s">
        <v>511</v>
      </c>
      <c r="K25" s="102" t="s">
        <v>539</v>
      </c>
      <c r="L25" s="103">
        <f>+'[7]Resumen General (1)'!Q26</f>
        <v>0</v>
      </c>
      <c r="M25" s="104">
        <f>+'[7]Presuspuestos Extraordinarios'!R25</f>
        <v>0</v>
      </c>
      <c r="N25" s="104">
        <f t="shared" si="34"/>
        <v>0</v>
      </c>
      <c r="O25" s="104">
        <f t="shared" ref="O25" si="42">+W25</f>
        <v>0</v>
      </c>
      <c r="P25" s="104">
        <f t="shared" si="35"/>
        <v>0</v>
      </c>
      <c r="Q25" s="104">
        <f t="shared" si="36"/>
        <v>0</v>
      </c>
      <c r="R25" s="104">
        <f t="shared" si="37"/>
        <v>0</v>
      </c>
      <c r="S25" s="104">
        <f t="shared" si="38"/>
        <v>0</v>
      </c>
      <c r="T25" s="104">
        <f t="shared" si="39"/>
        <v>0</v>
      </c>
      <c r="U25" s="104">
        <f t="shared" si="40"/>
        <v>0</v>
      </c>
      <c r="V25" s="104">
        <f>+'[7]Detalle Ingresos Mensuales'!C25+'[7]Detalle Ingresos Mensuales'!C70+'[7]Detalle Ingresos Mensuales'!C115</f>
        <v>0</v>
      </c>
      <c r="W25" s="104">
        <f>+'[7]Detalle Ingresos Mensuales'!D25+'[7]Detalle Ingresos Mensuales'!D70+'[7]Detalle Ingresos Mensuales'!D115</f>
        <v>0</v>
      </c>
      <c r="X25" s="104">
        <f>+'[7]Detalle Ingresos Mensuales'!E25+'[7]Detalle Ingresos Mensuales'!E70+'[7]Detalle Ingresos Mensuales'!E115</f>
        <v>0</v>
      </c>
      <c r="Y25" s="104">
        <f>+'[7]Detalle Ingresos Mensuales'!F25+'[7]Detalle Ingresos Mensuales'!F70+'[7]Detalle Ingresos Mensuales'!F115</f>
        <v>0</v>
      </c>
      <c r="Z25" s="104">
        <f>+'[7]Detalle Ingresos Mensuales'!G25+'[7]Detalle Ingresos Mensuales'!G70+'[7]Detalle Ingresos Mensuales'!G115</f>
        <v>0</v>
      </c>
      <c r="AA25" s="104">
        <f>+'[7]Detalle Ingresos Mensuales'!H25+'[7]Detalle Ingresos Mensuales'!H70+'[7]Detalle Ingresos Mensuales'!H115</f>
        <v>0</v>
      </c>
      <c r="AB25" s="104">
        <f>+'[7]Detalle Ingresos Mensuales'!I25+'[7]Detalle Ingresos Mensuales'!I70+'[7]Detalle Ingresos Mensuales'!I115</f>
        <v>0</v>
      </c>
      <c r="AC25" s="104">
        <f>+'[7]Detalle Ingresos Mensuales'!J25+'[7]Detalle Ingresos Mensuales'!J70+'[7]Detalle Ingresos Mensuales'!J115</f>
        <v>0</v>
      </c>
      <c r="AD25" s="104">
        <f>+'[7]Detalle Ingresos Mensuales'!K25+'[7]Detalle Ingresos Mensuales'!K70+'[7]Detalle Ingresos Mensuales'!K115</f>
        <v>0</v>
      </c>
      <c r="AE25" s="104">
        <f>+'[7]Detalle Ingresos Mensuales'!L25+'[7]Detalle Ingresos Mensuales'!L70+'[7]Detalle Ingresos Mensuales'!L115</f>
        <v>0</v>
      </c>
      <c r="AF25" s="104">
        <f>+'[7]Detalle Ingresos Mensuales'!M25+'[7]Detalle Ingresos Mensuales'!M70+'[7]Detalle Ingresos Mensuales'!M115</f>
        <v>0</v>
      </c>
      <c r="AG25" s="104">
        <f>+'[7]Detalle Ingresos Mensuales'!N25+'[7]Detalle Ingresos Mensuales'!N70+'[7]Detalle Ingresos Mensuales'!N115</f>
        <v>0</v>
      </c>
      <c r="AH25" s="104">
        <f t="shared" si="41"/>
        <v>0</v>
      </c>
    </row>
    <row r="26" spans="2:34" x14ac:dyDescent="0.2">
      <c r="B26" s="99">
        <v>1</v>
      </c>
      <c r="C26" s="100" t="s">
        <v>513</v>
      </c>
      <c r="D26" s="100" t="s">
        <v>535</v>
      </c>
      <c r="E26" s="100" t="s">
        <v>535</v>
      </c>
      <c r="F26" s="100" t="s">
        <v>531</v>
      </c>
      <c r="G26" s="100" t="s">
        <v>509</v>
      </c>
      <c r="H26" s="100" t="s">
        <v>510</v>
      </c>
      <c r="I26" s="100" t="s">
        <v>510</v>
      </c>
      <c r="J26" s="101" t="s">
        <v>511</v>
      </c>
      <c r="K26" s="102" t="s">
        <v>540</v>
      </c>
      <c r="L26" s="103">
        <f>+'[7]Resumen General (1)'!Q27</f>
        <v>1495430320.3299999</v>
      </c>
      <c r="M26" s="104">
        <f>+'[7]Presuspuestos Extraordinarios'!R26</f>
        <v>0</v>
      </c>
      <c r="N26" s="104">
        <f t="shared" si="34"/>
        <v>1495430320.3299999</v>
      </c>
      <c r="O26" s="104">
        <f>+AA26</f>
        <v>34128199.080000006</v>
      </c>
      <c r="P26" s="104">
        <f t="shared" si="35"/>
        <v>473004809.00999999</v>
      </c>
      <c r="Q26" s="104">
        <f t="shared" si="36"/>
        <v>1022425511.3199999</v>
      </c>
      <c r="R26" s="104">
        <f t="shared" si="37"/>
        <v>231531734.47999999</v>
      </c>
      <c r="S26" s="104">
        <f t="shared" si="38"/>
        <v>241473074.53000003</v>
      </c>
      <c r="T26" s="104">
        <f t="shared" si="39"/>
        <v>473004809.00999999</v>
      </c>
      <c r="U26" s="104">
        <f t="shared" si="40"/>
        <v>1022425511.3199999</v>
      </c>
      <c r="V26" s="104">
        <f>+'[7]Detalle Ingresos Mensuales'!C26+'[7]Detalle Ingresos Mensuales'!C71+'[7]Detalle Ingresos Mensuales'!C116</f>
        <v>88950344.670000017</v>
      </c>
      <c r="W26" s="104">
        <f>+'[7]Detalle Ingresos Mensuales'!D26+'[7]Detalle Ingresos Mensuales'!D71+'[7]Detalle Ingresos Mensuales'!D116</f>
        <v>25809541.029999997</v>
      </c>
      <c r="X26" s="104">
        <f>+'[7]Detalle Ingresos Mensuales'!E26+'[7]Detalle Ingresos Mensuales'!E71+'[7]Detalle Ingresos Mensuales'!E116</f>
        <v>126713188.83</v>
      </c>
      <c r="Y26" s="104">
        <f>+'[7]Detalle Ingresos Mensuales'!F26+'[7]Detalle Ingresos Mensuales'!F71+'[7]Detalle Ingresos Mensuales'!F116</f>
        <v>23063392.739999998</v>
      </c>
      <c r="Z26" s="104">
        <f>+'[7]Detalle Ingresos Mensuales'!G26+'[7]Detalle Ingresos Mensuales'!G71+'[7]Detalle Ingresos Mensuales'!G116</f>
        <v>174340142.65999997</v>
      </c>
      <c r="AA26" s="104">
        <f>+'[7]Detalle Ingresos Mensuales'!H26+'[7]Detalle Ingresos Mensuales'!H71+'[7]Detalle Ingresos Mensuales'!H116</f>
        <v>34128199.080000006</v>
      </c>
      <c r="AB26" s="104">
        <f>+'[7]Detalle Ingresos Mensuales'!I26+'[7]Detalle Ingresos Mensuales'!I71+'[7]Detalle Ingresos Mensuales'!I116</f>
        <v>0</v>
      </c>
      <c r="AC26" s="104">
        <f>+'[7]Detalle Ingresos Mensuales'!J26+'[7]Detalle Ingresos Mensuales'!J71+'[7]Detalle Ingresos Mensuales'!J116</f>
        <v>0</v>
      </c>
      <c r="AD26" s="104">
        <f>+'[7]Detalle Ingresos Mensuales'!K26+'[7]Detalle Ingresos Mensuales'!K71+'[7]Detalle Ingresos Mensuales'!K116</f>
        <v>0</v>
      </c>
      <c r="AE26" s="104">
        <f>+'[7]Detalle Ingresos Mensuales'!L26+'[7]Detalle Ingresos Mensuales'!L71+'[7]Detalle Ingresos Mensuales'!L116</f>
        <v>0</v>
      </c>
      <c r="AF26" s="104">
        <f>+'[7]Detalle Ingresos Mensuales'!M26+'[7]Detalle Ingresos Mensuales'!M71+'[7]Detalle Ingresos Mensuales'!M116</f>
        <v>0</v>
      </c>
      <c r="AG26" s="104">
        <f>+'[7]Detalle Ingresos Mensuales'!N26+'[7]Detalle Ingresos Mensuales'!N71+'[7]Detalle Ingresos Mensuales'!N116</f>
        <v>0</v>
      </c>
      <c r="AH26" s="104">
        <f t="shared" si="41"/>
        <v>473004809.00999999</v>
      </c>
    </row>
    <row r="27" spans="2:34" s="93" customFormat="1" x14ac:dyDescent="0.2">
      <c r="B27" s="94">
        <v>1</v>
      </c>
      <c r="C27" s="89" t="s">
        <v>541</v>
      </c>
      <c r="D27" s="89">
        <v>0</v>
      </c>
      <c r="E27" s="89">
        <v>0</v>
      </c>
      <c r="F27" s="89" t="s">
        <v>509</v>
      </c>
      <c r="G27" s="89" t="s">
        <v>509</v>
      </c>
      <c r="H27" s="89" t="s">
        <v>510</v>
      </c>
      <c r="I27" s="89" t="s">
        <v>510</v>
      </c>
      <c r="J27" s="90" t="s">
        <v>511</v>
      </c>
      <c r="K27" s="105" t="s">
        <v>298</v>
      </c>
      <c r="L27" s="95">
        <f>SUM(L28+L33)</f>
        <v>0</v>
      </c>
      <c r="M27" s="95">
        <f t="shared" ref="M27:AH27" si="43">SUM(M28+M33)</f>
        <v>0</v>
      </c>
      <c r="N27" s="95">
        <f t="shared" si="43"/>
        <v>0</v>
      </c>
      <c r="O27" s="95">
        <f t="shared" si="43"/>
        <v>725218.07</v>
      </c>
      <c r="P27" s="95">
        <f t="shared" si="43"/>
        <v>2846744.49</v>
      </c>
      <c r="Q27" s="95">
        <f t="shared" si="43"/>
        <v>-2846744.49</v>
      </c>
      <c r="R27" s="95">
        <f t="shared" si="43"/>
        <v>1072876.08</v>
      </c>
      <c r="S27" s="95">
        <f t="shared" si="43"/>
        <v>1773868.4100000001</v>
      </c>
      <c r="T27" s="95">
        <f t="shared" si="43"/>
        <v>2846744.49</v>
      </c>
      <c r="U27" s="95">
        <f t="shared" si="43"/>
        <v>-2846744.49</v>
      </c>
      <c r="V27" s="95">
        <f t="shared" si="43"/>
        <v>213278.5</v>
      </c>
      <c r="W27" s="95">
        <f t="shared" si="43"/>
        <v>1328195.55</v>
      </c>
      <c r="X27" s="95">
        <f t="shared" si="43"/>
        <v>232394.36</v>
      </c>
      <c r="Y27" s="95">
        <f t="shared" si="43"/>
        <v>331055.55</v>
      </c>
      <c r="Z27" s="95">
        <f t="shared" si="43"/>
        <v>16602.46</v>
      </c>
      <c r="AA27" s="95">
        <f t="shared" si="43"/>
        <v>725218.07</v>
      </c>
      <c r="AB27" s="95">
        <f t="shared" si="43"/>
        <v>0</v>
      </c>
      <c r="AC27" s="95">
        <f t="shared" si="43"/>
        <v>0</v>
      </c>
      <c r="AD27" s="95">
        <f t="shared" si="43"/>
        <v>0</v>
      </c>
      <c r="AE27" s="95">
        <f t="shared" si="43"/>
        <v>0</v>
      </c>
      <c r="AF27" s="95">
        <f t="shared" si="43"/>
        <v>0</v>
      </c>
      <c r="AG27" s="95">
        <f t="shared" si="43"/>
        <v>0</v>
      </c>
      <c r="AH27" s="95">
        <f t="shared" si="43"/>
        <v>2846744.49</v>
      </c>
    </row>
    <row r="28" spans="2:34" s="93" customFormat="1" x14ac:dyDescent="0.2">
      <c r="B28" s="94" t="s">
        <v>508</v>
      </c>
      <c r="C28" s="89" t="s">
        <v>541</v>
      </c>
      <c r="D28" s="89" t="s">
        <v>508</v>
      </c>
      <c r="E28" s="89" t="s">
        <v>510</v>
      </c>
      <c r="F28" s="89" t="s">
        <v>509</v>
      </c>
      <c r="G28" s="89" t="s">
        <v>509</v>
      </c>
      <c r="H28" s="89" t="s">
        <v>510</v>
      </c>
      <c r="I28" s="89" t="s">
        <v>510</v>
      </c>
      <c r="J28" s="90" t="s">
        <v>511</v>
      </c>
      <c r="K28" s="106" t="s">
        <v>542</v>
      </c>
      <c r="L28" s="95">
        <f>SUM(L29:L32)</f>
        <v>0</v>
      </c>
      <c r="M28" s="95">
        <f t="shared" ref="M28:AH28" si="44">SUM(M29:M32)</f>
        <v>0</v>
      </c>
      <c r="N28" s="95">
        <f t="shared" si="44"/>
        <v>0</v>
      </c>
      <c r="O28" s="95">
        <f t="shared" si="44"/>
        <v>725218.07</v>
      </c>
      <c r="P28" s="95">
        <f t="shared" si="44"/>
        <v>2846744.49</v>
      </c>
      <c r="Q28" s="95">
        <f t="shared" si="44"/>
        <v>-2846744.49</v>
      </c>
      <c r="R28" s="95">
        <f t="shared" si="44"/>
        <v>1072876.08</v>
      </c>
      <c r="S28" s="95">
        <f t="shared" si="44"/>
        <v>1773868.4100000001</v>
      </c>
      <c r="T28" s="95">
        <f t="shared" si="44"/>
        <v>2846744.49</v>
      </c>
      <c r="U28" s="95">
        <f t="shared" si="44"/>
        <v>-2846744.49</v>
      </c>
      <c r="V28" s="95">
        <f t="shared" si="44"/>
        <v>213278.5</v>
      </c>
      <c r="W28" s="95">
        <f t="shared" si="44"/>
        <v>1328195.55</v>
      </c>
      <c r="X28" s="95">
        <f t="shared" si="44"/>
        <v>232394.36</v>
      </c>
      <c r="Y28" s="95">
        <f t="shared" si="44"/>
        <v>331055.55</v>
      </c>
      <c r="Z28" s="95">
        <f t="shared" si="44"/>
        <v>16602.46</v>
      </c>
      <c r="AA28" s="95">
        <f t="shared" si="44"/>
        <v>725218.07</v>
      </c>
      <c r="AB28" s="95">
        <f t="shared" si="44"/>
        <v>0</v>
      </c>
      <c r="AC28" s="95">
        <f t="shared" si="44"/>
        <v>0</v>
      </c>
      <c r="AD28" s="95">
        <f t="shared" si="44"/>
        <v>0</v>
      </c>
      <c r="AE28" s="95">
        <f t="shared" si="44"/>
        <v>0</v>
      </c>
      <c r="AF28" s="95">
        <f t="shared" si="44"/>
        <v>0</v>
      </c>
      <c r="AG28" s="95">
        <f t="shared" si="44"/>
        <v>0</v>
      </c>
      <c r="AH28" s="95">
        <f t="shared" si="44"/>
        <v>2846744.49</v>
      </c>
    </row>
    <row r="29" spans="2:34" hidden="1" x14ac:dyDescent="0.2">
      <c r="B29" s="99">
        <v>1</v>
      </c>
      <c r="C29" s="100" t="s">
        <v>541</v>
      </c>
      <c r="D29" s="100">
        <v>1</v>
      </c>
      <c r="E29" s="100" t="s">
        <v>508</v>
      </c>
      <c r="F29" s="100" t="s">
        <v>509</v>
      </c>
      <c r="G29" s="100" t="s">
        <v>509</v>
      </c>
      <c r="H29" s="100">
        <v>0</v>
      </c>
      <c r="I29" s="100" t="s">
        <v>510</v>
      </c>
      <c r="J29" s="101" t="s">
        <v>511</v>
      </c>
      <c r="K29" s="102" t="s">
        <v>543</v>
      </c>
      <c r="L29" s="103">
        <f>+'[7]Resumen General (1)'!Q30</f>
        <v>0</v>
      </c>
      <c r="M29" s="104">
        <f>+'[7]Presuspuestos Extraordinarios'!R29</f>
        <v>0</v>
      </c>
      <c r="N29" s="104">
        <f t="shared" ref="N29:N32" si="45">SUM(L29:M29)</f>
        <v>0</v>
      </c>
      <c r="O29" s="104">
        <f t="shared" ref="O29:O30" si="46">+W29</f>
        <v>0</v>
      </c>
      <c r="P29" s="104">
        <f t="shared" ref="P29:P32" si="47">+AH29</f>
        <v>0</v>
      </c>
      <c r="Q29" s="104">
        <f t="shared" ref="Q29:Q32" si="48">+N29-P29</f>
        <v>0</v>
      </c>
      <c r="R29" s="104">
        <f t="shared" ref="R29:R30" si="49">SUM(V29:X29)</f>
        <v>0</v>
      </c>
      <c r="S29" s="104">
        <v>0</v>
      </c>
      <c r="T29" s="104">
        <f t="shared" ref="T29:T32" si="50">SUM(R29:S29)</f>
        <v>0</v>
      </c>
      <c r="U29" s="104">
        <f t="shared" ref="U29:U32" si="51">+N29-T29</f>
        <v>0</v>
      </c>
      <c r="V29" s="104">
        <f>+'[7]Detalle Ingresos Mensuales'!C29+'[7]Detalle Ingresos Mensuales'!C74+'[7]Detalle Ingresos Mensuales'!C119</f>
        <v>0</v>
      </c>
      <c r="W29" s="104">
        <f>+'[7]Detalle Ingresos Mensuales'!D29+'[7]Detalle Ingresos Mensuales'!D74+'[7]Detalle Ingresos Mensuales'!D119</f>
        <v>0</v>
      </c>
      <c r="X29" s="104">
        <f>+'[7]Detalle Ingresos Mensuales'!E29+'[7]Detalle Ingresos Mensuales'!E74+'[7]Detalle Ingresos Mensuales'!E119</f>
        <v>0</v>
      </c>
      <c r="Y29" s="104">
        <f>+'[7]Detalle Ingresos Mensuales'!F29+'[7]Detalle Ingresos Mensuales'!F74+'[7]Detalle Ingresos Mensuales'!F119</f>
        <v>0</v>
      </c>
      <c r="Z29" s="104">
        <f>+'[7]Detalle Ingresos Mensuales'!G29+'[7]Detalle Ingresos Mensuales'!G74+'[7]Detalle Ingresos Mensuales'!G119</f>
        <v>0</v>
      </c>
      <c r="AA29" s="104">
        <f>+'[7]Detalle Ingresos Mensuales'!H29+'[7]Detalle Ingresos Mensuales'!H74+'[7]Detalle Ingresos Mensuales'!H119</f>
        <v>0</v>
      </c>
      <c r="AB29" s="104">
        <f>+'[7]Detalle Ingresos Mensuales'!I29+'[7]Detalle Ingresos Mensuales'!I74+'[7]Detalle Ingresos Mensuales'!I119</f>
        <v>0</v>
      </c>
      <c r="AC29" s="104">
        <f>+'[7]Detalle Ingresos Mensuales'!J29+'[7]Detalle Ingresos Mensuales'!J74+'[7]Detalle Ingresos Mensuales'!J119</f>
        <v>0</v>
      </c>
      <c r="AD29" s="104">
        <f>+'[7]Detalle Ingresos Mensuales'!K29+'[7]Detalle Ingresos Mensuales'!K74+'[7]Detalle Ingresos Mensuales'!K119</f>
        <v>0</v>
      </c>
      <c r="AE29" s="104">
        <f>+'[7]Detalle Ingresos Mensuales'!L29+'[7]Detalle Ingresos Mensuales'!L74+'[7]Detalle Ingresos Mensuales'!L119</f>
        <v>0</v>
      </c>
      <c r="AF29" s="104">
        <f>+'[7]Detalle Ingresos Mensuales'!M29+'[7]Detalle Ingresos Mensuales'!M74+'[7]Detalle Ingresos Mensuales'!M119</f>
        <v>0</v>
      </c>
      <c r="AG29" s="104">
        <f>+'[7]Detalle Ingresos Mensuales'!N29+'[7]Detalle Ingresos Mensuales'!N74+'[7]Detalle Ingresos Mensuales'!N119</f>
        <v>0</v>
      </c>
      <c r="AH29" s="104">
        <f t="shared" ref="AH29:AH32" si="52">SUM(V29:AG29)</f>
        <v>0</v>
      </c>
    </row>
    <row r="30" spans="2:34" hidden="1" x14ac:dyDescent="0.2">
      <c r="B30" s="99">
        <v>1</v>
      </c>
      <c r="C30" s="100" t="s">
        <v>541</v>
      </c>
      <c r="D30" s="100">
        <v>1</v>
      </c>
      <c r="E30" s="100" t="s">
        <v>515</v>
      </c>
      <c r="F30" s="100" t="s">
        <v>509</v>
      </c>
      <c r="G30" s="100" t="s">
        <v>509</v>
      </c>
      <c r="H30" s="100">
        <v>0</v>
      </c>
      <c r="I30" s="100" t="s">
        <v>510</v>
      </c>
      <c r="J30" s="101" t="s">
        <v>511</v>
      </c>
      <c r="K30" s="102" t="s">
        <v>544</v>
      </c>
      <c r="L30" s="103">
        <f>+'[7]Resumen General (1)'!Q31</f>
        <v>0</v>
      </c>
      <c r="M30" s="104">
        <f>+'[7]Presuspuestos Extraordinarios'!R30</f>
        <v>0</v>
      </c>
      <c r="N30" s="104">
        <f t="shared" si="45"/>
        <v>0</v>
      </c>
      <c r="O30" s="104">
        <f t="shared" si="46"/>
        <v>0</v>
      </c>
      <c r="P30" s="104">
        <f t="shared" si="47"/>
        <v>0</v>
      </c>
      <c r="Q30" s="104">
        <f t="shared" si="48"/>
        <v>0</v>
      </c>
      <c r="R30" s="104">
        <f t="shared" si="49"/>
        <v>0</v>
      </c>
      <c r="S30" s="104">
        <v>0</v>
      </c>
      <c r="T30" s="104">
        <f t="shared" si="50"/>
        <v>0</v>
      </c>
      <c r="U30" s="104">
        <f t="shared" si="51"/>
        <v>0</v>
      </c>
      <c r="V30" s="104">
        <f>+'[7]Detalle Ingresos Mensuales'!C30+'[7]Detalle Ingresos Mensuales'!C75+'[7]Detalle Ingresos Mensuales'!C120</f>
        <v>0</v>
      </c>
      <c r="W30" s="104">
        <f>+'[7]Detalle Ingresos Mensuales'!D30+'[7]Detalle Ingresos Mensuales'!D75+'[7]Detalle Ingresos Mensuales'!D120</f>
        <v>0</v>
      </c>
      <c r="X30" s="104">
        <f>+'[7]Detalle Ingresos Mensuales'!E30+'[7]Detalle Ingresos Mensuales'!E75+'[7]Detalle Ingresos Mensuales'!E120</f>
        <v>0</v>
      </c>
      <c r="Y30" s="104">
        <f>+'[7]Detalle Ingresos Mensuales'!F30+'[7]Detalle Ingresos Mensuales'!F75+'[7]Detalle Ingresos Mensuales'!F120</f>
        <v>0</v>
      </c>
      <c r="Z30" s="104">
        <f>+'[7]Detalle Ingresos Mensuales'!G30+'[7]Detalle Ingresos Mensuales'!G75+'[7]Detalle Ingresos Mensuales'!G120</f>
        <v>0</v>
      </c>
      <c r="AA30" s="104">
        <f>+'[7]Detalle Ingresos Mensuales'!H30+'[7]Detalle Ingresos Mensuales'!H75+'[7]Detalle Ingresos Mensuales'!H120</f>
        <v>0</v>
      </c>
      <c r="AB30" s="104">
        <f>+'[7]Detalle Ingresos Mensuales'!I30+'[7]Detalle Ingresos Mensuales'!I75+'[7]Detalle Ingresos Mensuales'!I120</f>
        <v>0</v>
      </c>
      <c r="AC30" s="104">
        <f>+'[7]Detalle Ingresos Mensuales'!J30+'[7]Detalle Ingresos Mensuales'!J75+'[7]Detalle Ingresos Mensuales'!J120</f>
        <v>0</v>
      </c>
      <c r="AD30" s="104">
        <f>+'[7]Detalle Ingresos Mensuales'!K30+'[7]Detalle Ingresos Mensuales'!K75+'[7]Detalle Ingresos Mensuales'!K120</f>
        <v>0</v>
      </c>
      <c r="AE30" s="104">
        <f>+'[7]Detalle Ingresos Mensuales'!L30+'[7]Detalle Ingresos Mensuales'!L75+'[7]Detalle Ingresos Mensuales'!L120</f>
        <v>0</v>
      </c>
      <c r="AF30" s="104">
        <f>+'[7]Detalle Ingresos Mensuales'!M30+'[7]Detalle Ingresos Mensuales'!M75+'[7]Detalle Ingresos Mensuales'!M120</f>
        <v>0</v>
      </c>
      <c r="AG30" s="104">
        <f>+'[7]Detalle Ingresos Mensuales'!N30+'[7]Detalle Ingresos Mensuales'!N75+'[7]Detalle Ingresos Mensuales'!N120</f>
        <v>0</v>
      </c>
      <c r="AH30" s="104">
        <f t="shared" si="52"/>
        <v>0</v>
      </c>
    </row>
    <row r="31" spans="2:34" x14ac:dyDescent="0.2">
      <c r="B31" s="99">
        <v>1</v>
      </c>
      <c r="C31" s="100" t="s">
        <v>541</v>
      </c>
      <c r="D31" s="100">
        <v>1</v>
      </c>
      <c r="E31" s="100" t="s">
        <v>545</v>
      </c>
      <c r="F31" s="100" t="s">
        <v>509</v>
      </c>
      <c r="G31" s="100" t="s">
        <v>509</v>
      </c>
      <c r="H31" s="100">
        <v>0</v>
      </c>
      <c r="I31" s="100" t="s">
        <v>510</v>
      </c>
      <c r="J31" s="101" t="s">
        <v>511</v>
      </c>
      <c r="K31" s="102" t="s">
        <v>546</v>
      </c>
      <c r="L31" s="103">
        <f>+'[7]Resumen General (1)'!Q32</f>
        <v>0</v>
      </c>
      <c r="M31" s="104">
        <f>+'[7]Presuspuestos Extraordinarios'!R31</f>
        <v>0</v>
      </c>
      <c r="N31" s="104">
        <f t="shared" si="45"/>
        <v>0</v>
      </c>
      <c r="O31" s="104">
        <f>+AA31</f>
        <v>0</v>
      </c>
      <c r="P31" s="104">
        <f t="shared" si="47"/>
        <v>213278.5</v>
      </c>
      <c r="Q31" s="104">
        <f t="shared" si="48"/>
        <v>-213278.5</v>
      </c>
      <c r="R31" s="104">
        <f t="shared" ref="R31:R32" si="53">SUM(Y31:AA31)</f>
        <v>0</v>
      </c>
      <c r="S31" s="104">
        <f t="shared" ref="S31:S32" si="54">SUBTOTAL(9,V31:X31)</f>
        <v>213278.5</v>
      </c>
      <c r="T31" s="104">
        <f t="shared" si="50"/>
        <v>213278.5</v>
      </c>
      <c r="U31" s="104">
        <f t="shared" si="51"/>
        <v>-213278.5</v>
      </c>
      <c r="V31" s="104">
        <f>+'[7]Detalle Ingresos Mensuales'!C31+'[7]Detalle Ingresos Mensuales'!C76+'[7]Detalle Ingresos Mensuales'!C121</f>
        <v>213278.5</v>
      </c>
      <c r="W31" s="104">
        <f>+'[7]Detalle Ingresos Mensuales'!D31+'[7]Detalle Ingresos Mensuales'!D76+'[7]Detalle Ingresos Mensuales'!D121</f>
        <v>0</v>
      </c>
      <c r="X31" s="104">
        <f>+'[7]Detalle Ingresos Mensuales'!E31+'[7]Detalle Ingresos Mensuales'!E76+'[7]Detalle Ingresos Mensuales'!E121</f>
        <v>0</v>
      </c>
      <c r="Y31" s="104">
        <f>+'[7]Detalle Ingresos Mensuales'!F31+'[7]Detalle Ingresos Mensuales'!F76+'[7]Detalle Ingresos Mensuales'!F121</f>
        <v>0</v>
      </c>
      <c r="Z31" s="104">
        <f>+'[7]Detalle Ingresos Mensuales'!G31+'[7]Detalle Ingresos Mensuales'!G76+'[7]Detalle Ingresos Mensuales'!G121</f>
        <v>0</v>
      </c>
      <c r="AA31" s="104">
        <f>+'[7]Detalle Ingresos Mensuales'!H31+'[7]Detalle Ingresos Mensuales'!H76+'[7]Detalle Ingresos Mensuales'!H121</f>
        <v>0</v>
      </c>
      <c r="AB31" s="104">
        <f>+'[7]Detalle Ingresos Mensuales'!I31+'[7]Detalle Ingresos Mensuales'!I76+'[7]Detalle Ingresos Mensuales'!I121</f>
        <v>0</v>
      </c>
      <c r="AC31" s="104">
        <f>+'[7]Detalle Ingresos Mensuales'!J31+'[7]Detalle Ingresos Mensuales'!J76+'[7]Detalle Ingresos Mensuales'!J121</f>
        <v>0</v>
      </c>
      <c r="AD31" s="104">
        <f>+'[7]Detalle Ingresos Mensuales'!K31+'[7]Detalle Ingresos Mensuales'!K76+'[7]Detalle Ingresos Mensuales'!K121</f>
        <v>0</v>
      </c>
      <c r="AE31" s="104">
        <f>+'[7]Detalle Ingresos Mensuales'!L31+'[7]Detalle Ingresos Mensuales'!L76+'[7]Detalle Ingresos Mensuales'!L121</f>
        <v>0</v>
      </c>
      <c r="AF31" s="104">
        <f>+'[7]Detalle Ingresos Mensuales'!M31+'[7]Detalle Ingresos Mensuales'!M76+'[7]Detalle Ingresos Mensuales'!M121</f>
        <v>0</v>
      </c>
      <c r="AG31" s="104">
        <f>+'[7]Detalle Ingresos Mensuales'!N31+'[7]Detalle Ingresos Mensuales'!N76+'[7]Detalle Ingresos Mensuales'!N121</f>
        <v>0</v>
      </c>
      <c r="AH31" s="104">
        <f t="shared" si="52"/>
        <v>213278.5</v>
      </c>
    </row>
    <row r="32" spans="2:34" x14ac:dyDescent="0.2">
      <c r="B32" s="99">
        <v>1</v>
      </c>
      <c r="C32" s="100" t="s">
        <v>541</v>
      </c>
      <c r="D32" s="100">
        <v>1</v>
      </c>
      <c r="E32" s="100" t="s">
        <v>547</v>
      </c>
      <c r="F32" s="100" t="s">
        <v>509</v>
      </c>
      <c r="G32" s="100" t="s">
        <v>509</v>
      </c>
      <c r="H32" s="100">
        <v>0</v>
      </c>
      <c r="I32" s="100" t="s">
        <v>510</v>
      </c>
      <c r="J32" s="101" t="s">
        <v>511</v>
      </c>
      <c r="K32" s="102" t="s">
        <v>548</v>
      </c>
      <c r="L32" s="103">
        <f>+'[7]Resumen General (1)'!Q33</f>
        <v>0</v>
      </c>
      <c r="M32" s="104">
        <f>+'[7]Presuspuestos Extraordinarios'!R32</f>
        <v>0</v>
      </c>
      <c r="N32" s="104">
        <f t="shared" si="45"/>
        <v>0</v>
      </c>
      <c r="O32" s="104">
        <f>+AA32</f>
        <v>725218.07</v>
      </c>
      <c r="P32" s="104">
        <f t="shared" si="47"/>
        <v>2633465.9900000002</v>
      </c>
      <c r="Q32" s="104">
        <f t="shared" si="48"/>
        <v>-2633465.9900000002</v>
      </c>
      <c r="R32" s="104">
        <f t="shared" si="53"/>
        <v>1072876.08</v>
      </c>
      <c r="S32" s="104">
        <f t="shared" si="54"/>
        <v>1560589.9100000001</v>
      </c>
      <c r="T32" s="104">
        <f t="shared" si="50"/>
        <v>2633465.9900000002</v>
      </c>
      <c r="U32" s="104">
        <f t="shared" si="51"/>
        <v>-2633465.9900000002</v>
      </c>
      <c r="V32" s="104">
        <f>+'[7]Detalle Ingresos Mensuales'!C32+'[7]Detalle Ingresos Mensuales'!C77+'[7]Detalle Ingresos Mensuales'!C122</f>
        <v>0</v>
      </c>
      <c r="W32" s="104">
        <f>+'[7]Detalle Ingresos Mensuales'!D32+'[7]Detalle Ingresos Mensuales'!D77+'[7]Detalle Ingresos Mensuales'!D122</f>
        <v>1328195.55</v>
      </c>
      <c r="X32" s="104">
        <f>+'[7]Detalle Ingresos Mensuales'!E32+'[7]Detalle Ingresos Mensuales'!E77+'[7]Detalle Ingresos Mensuales'!E122</f>
        <v>232394.36</v>
      </c>
      <c r="Y32" s="104">
        <f>+'[7]Detalle Ingresos Mensuales'!F32+'[7]Detalle Ingresos Mensuales'!F77+'[7]Detalle Ingresos Mensuales'!F122</f>
        <v>331055.55</v>
      </c>
      <c r="Z32" s="104">
        <f>+'[7]Detalle Ingresos Mensuales'!G32+'[7]Detalle Ingresos Mensuales'!G77+'[7]Detalle Ingresos Mensuales'!G122</f>
        <v>16602.46</v>
      </c>
      <c r="AA32" s="104">
        <f>+'[7]Detalle Ingresos Mensuales'!H32+'[7]Detalle Ingresos Mensuales'!H77+'[7]Detalle Ingresos Mensuales'!H122</f>
        <v>725218.07</v>
      </c>
      <c r="AB32" s="104">
        <f>+'[7]Detalle Ingresos Mensuales'!I32+'[7]Detalle Ingresos Mensuales'!I77+'[7]Detalle Ingresos Mensuales'!I122</f>
        <v>0</v>
      </c>
      <c r="AC32" s="104">
        <f>+'[7]Detalle Ingresos Mensuales'!J32+'[7]Detalle Ingresos Mensuales'!J77+'[7]Detalle Ingresos Mensuales'!J122</f>
        <v>0</v>
      </c>
      <c r="AD32" s="104">
        <f>+'[7]Detalle Ingresos Mensuales'!K32+'[7]Detalle Ingresos Mensuales'!K77+'[7]Detalle Ingresos Mensuales'!K122</f>
        <v>0</v>
      </c>
      <c r="AE32" s="104">
        <f>+'[7]Detalle Ingresos Mensuales'!L32+'[7]Detalle Ingresos Mensuales'!L77+'[7]Detalle Ingresos Mensuales'!L122</f>
        <v>0</v>
      </c>
      <c r="AF32" s="104">
        <f>+'[7]Detalle Ingresos Mensuales'!M32+'[7]Detalle Ingresos Mensuales'!M77+'[7]Detalle Ingresos Mensuales'!M122</f>
        <v>0</v>
      </c>
      <c r="AG32" s="104">
        <f>+'[7]Detalle Ingresos Mensuales'!N32+'[7]Detalle Ingresos Mensuales'!N77+'[7]Detalle Ingresos Mensuales'!N122</f>
        <v>0</v>
      </c>
      <c r="AH32" s="104">
        <f t="shared" si="52"/>
        <v>2633465.9900000002</v>
      </c>
    </row>
    <row r="33" spans="2:34" s="93" customFormat="1" hidden="1" x14ac:dyDescent="0.2">
      <c r="B33" s="107" t="s">
        <v>508</v>
      </c>
      <c r="C33" s="108" t="s">
        <v>541</v>
      </c>
      <c r="D33" s="108" t="s">
        <v>515</v>
      </c>
      <c r="E33" s="108" t="s">
        <v>510</v>
      </c>
      <c r="F33" s="108" t="s">
        <v>509</v>
      </c>
      <c r="G33" s="108" t="s">
        <v>509</v>
      </c>
      <c r="H33" s="108" t="s">
        <v>510</v>
      </c>
      <c r="I33" s="108" t="s">
        <v>510</v>
      </c>
      <c r="J33" s="90" t="s">
        <v>511</v>
      </c>
      <c r="K33" s="106" t="s">
        <v>549</v>
      </c>
      <c r="L33" s="95">
        <f>SUM(L34)</f>
        <v>0</v>
      </c>
      <c r="M33" s="95">
        <f t="shared" ref="M33:AH33" si="55">SUM(M34)</f>
        <v>0</v>
      </c>
      <c r="N33" s="95">
        <f t="shared" si="55"/>
        <v>0</v>
      </c>
      <c r="O33" s="95">
        <f t="shared" si="55"/>
        <v>0</v>
      </c>
      <c r="P33" s="95">
        <f t="shared" si="55"/>
        <v>0</v>
      </c>
      <c r="Q33" s="95">
        <f t="shared" si="55"/>
        <v>0</v>
      </c>
      <c r="R33" s="95">
        <f t="shared" si="55"/>
        <v>0</v>
      </c>
      <c r="S33" s="95">
        <f t="shared" si="55"/>
        <v>0</v>
      </c>
      <c r="T33" s="95">
        <f t="shared" si="55"/>
        <v>0</v>
      </c>
      <c r="U33" s="95">
        <f t="shared" si="55"/>
        <v>0</v>
      </c>
      <c r="V33" s="95">
        <f t="shared" si="55"/>
        <v>0</v>
      </c>
      <c r="W33" s="95">
        <f t="shared" si="55"/>
        <v>0</v>
      </c>
      <c r="X33" s="95">
        <f t="shared" si="55"/>
        <v>0</v>
      </c>
      <c r="Y33" s="95">
        <f t="shared" si="55"/>
        <v>0</v>
      </c>
      <c r="Z33" s="95">
        <f t="shared" si="55"/>
        <v>0</v>
      </c>
      <c r="AA33" s="95">
        <f t="shared" si="55"/>
        <v>0</v>
      </c>
      <c r="AB33" s="95">
        <f t="shared" si="55"/>
        <v>0</v>
      </c>
      <c r="AC33" s="95">
        <f t="shared" si="55"/>
        <v>0</v>
      </c>
      <c r="AD33" s="95">
        <f t="shared" si="55"/>
        <v>0</v>
      </c>
      <c r="AE33" s="95">
        <f t="shared" si="55"/>
        <v>0</v>
      </c>
      <c r="AF33" s="95">
        <f t="shared" si="55"/>
        <v>0</v>
      </c>
      <c r="AG33" s="95">
        <f t="shared" si="55"/>
        <v>0</v>
      </c>
      <c r="AH33" s="95">
        <f t="shared" si="55"/>
        <v>0</v>
      </c>
    </row>
    <row r="34" spans="2:34" hidden="1" x14ac:dyDescent="0.2">
      <c r="B34" s="99">
        <v>1</v>
      </c>
      <c r="C34" s="100" t="s">
        <v>541</v>
      </c>
      <c r="D34" s="100" t="s">
        <v>515</v>
      </c>
      <c r="E34" s="100" t="s">
        <v>510</v>
      </c>
      <c r="F34" s="100" t="s">
        <v>509</v>
      </c>
      <c r="G34" s="100" t="s">
        <v>509</v>
      </c>
      <c r="H34" s="100">
        <v>0</v>
      </c>
      <c r="I34" s="100" t="s">
        <v>510</v>
      </c>
      <c r="J34" s="101" t="s">
        <v>511</v>
      </c>
      <c r="K34" s="102" t="s">
        <v>550</v>
      </c>
      <c r="L34" s="103">
        <v>0</v>
      </c>
      <c r="M34" s="104">
        <f>+'[7]Presuspuestos Extraordinarios'!R34</f>
        <v>0</v>
      </c>
      <c r="N34" s="104">
        <f>SUM(L34:M34)</f>
        <v>0</v>
      </c>
      <c r="O34" s="104">
        <f>+V34</f>
        <v>0</v>
      </c>
      <c r="P34" s="104">
        <f>+AH34</f>
        <v>0</v>
      </c>
      <c r="Q34" s="104">
        <f>+N34-P34</f>
        <v>0</v>
      </c>
      <c r="R34" s="104">
        <f>SUM(V34:X34)</f>
        <v>0</v>
      </c>
      <c r="S34" s="104">
        <v>0</v>
      </c>
      <c r="T34" s="104">
        <f>SUM(R34:S34)</f>
        <v>0</v>
      </c>
      <c r="U34" s="104">
        <f>+N34-T34</f>
        <v>0</v>
      </c>
      <c r="V34" s="104">
        <f>+'[7]Detalle Ingresos Mensuales'!C34+'[7]Detalle Ingresos Mensuales'!C79+'[7]Detalle Ingresos Mensuales'!C124</f>
        <v>0</v>
      </c>
      <c r="W34" s="104">
        <f>+'[7]Detalle Ingresos Mensuales'!D34+'[7]Detalle Ingresos Mensuales'!D79+'[7]Detalle Ingresos Mensuales'!D124</f>
        <v>0</v>
      </c>
      <c r="X34" s="104">
        <f>+'[7]Detalle Ingresos Mensuales'!E34+'[7]Detalle Ingresos Mensuales'!E79+'[7]Detalle Ingresos Mensuales'!E124</f>
        <v>0</v>
      </c>
      <c r="Y34" s="104">
        <f>+'[7]Detalle Ingresos Mensuales'!F34+'[7]Detalle Ingresos Mensuales'!F79+'[7]Detalle Ingresos Mensuales'!F124</f>
        <v>0</v>
      </c>
      <c r="Z34" s="104">
        <f>+'[7]Detalle Ingresos Mensuales'!G34+'[7]Detalle Ingresos Mensuales'!G79+'[7]Detalle Ingresos Mensuales'!G124</f>
        <v>0</v>
      </c>
      <c r="AA34" s="104">
        <f>+'[7]Detalle Ingresos Mensuales'!H34+'[7]Detalle Ingresos Mensuales'!H79+'[7]Detalle Ingresos Mensuales'!H124</f>
        <v>0</v>
      </c>
      <c r="AB34" s="104">
        <f>+'[7]Detalle Ingresos Mensuales'!I34+'[7]Detalle Ingresos Mensuales'!I79+'[7]Detalle Ingresos Mensuales'!I124</f>
        <v>0</v>
      </c>
      <c r="AC34" s="104">
        <f>+'[7]Detalle Ingresos Mensuales'!J34+'[7]Detalle Ingresos Mensuales'!J79+'[7]Detalle Ingresos Mensuales'!J124</f>
        <v>0</v>
      </c>
      <c r="AD34" s="104">
        <f>+'[7]Detalle Ingresos Mensuales'!K34+'[7]Detalle Ingresos Mensuales'!K79+'[7]Detalle Ingresos Mensuales'!K124</f>
        <v>0</v>
      </c>
      <c r="AE34" s="104">
        <f>+'[7]Detalle Ingresos Mensuales'!L34+'[7]Detalle Ingresos Mensuales'!L79+'[7]Detalle Ingresos Mensuales'!L124</f>
        <v>0</v>
      </c>
      <c r="AF34" s="104">
        <f>+'[7]Detalle Ingresos Mensuales'!M34+'[7]Detalle Ingresos Mensuales'!M79+'[7]Detalle Ingresos Mensuales'!M124</f>
        <v>0</v>
      </c>
      <c r="AG34" s="104">
        <f>+'[7]Detalle Ingresos Mensuales'!N34+'[7]Detalle Ingresos Mensuales'!N79+'[7]Detalle Ingresos Mensuales'!N124</f>
        <v>0</v>
      </c>
      <c r="AH34" s="104">
        <f>SUM(V34:AG34)</f>
        <v>0</v>
      </c>
    </row>
    <row r="35" spans="2:34" s="93" customFormat="1" x14ac:dyDescent="0.2">
      <c r="B35" s="94">
        <v>2</v>
      </c>
      <c r="C35" s="89">
        <v>0</v>
      </c>
      <c r="D35" s="89">
        <v>0</v>
      </c>
      <c r="E35" s="89">
        <v>0</v>
      </c>
      <c r="F35" s="89" t="s">
        <v>509</v>
      </c>
      <c r="G35" s="89" t="s">
        <v>509</v>
      </c>
      <c r="H35" s="89">
        <v>0</v>
      </c>
      <c r="I35" s="89" t="s">
        <v>510</v>
      </c>
      <c r="J35" s="90" t="s">
        <v>511</v>
      </c>
      <c r="K35" s="91" t="s">
        <v>551</v>
      </c>
      <c r="L35" s="95">
        <f t="shared" ref="L35:AH35" si="56">SUM(L36)</f>
        <v>64682218107.720001</v>
      </c>
      <c r="M35" s="95">
        <f t="shared" si="56"/>
        <v>0</v>
      </c>
      <c r="N35" s="95">
        <f t="shared" si="56"/>
        <v>64682218107.720001</v>
      </c>
      <c r="O35" s="95">
        <f t="shared" si="56"/>
        <v>9752348885.9699993</v>
      </c>
      <c r="P35" s="95">
        <f t="shared" si="56"/>
        <v>45929058625.059998</v>
      </c>
      <c r="Q35" s="95">
        <f t="shared" si="56"/>
        <v>18753159482.660011</v>
      </c>
      <c r="R35" s="95">
        <f t="shared" si="56"/>
        <v>18513806830.59</v>
      </c>
      <c r="S35" s="95">
        <f t="shared" si="56"/>
        <v>27415251794.469997</v>
      </c>
      <c r="T35" s="95">
        <f t="shared" si="56"/>
        <v>45929058625.060005</v>
      </c>
      <c r="U35" s="95">
        <f t="shared" si="56"/>
        <v>18753159482.660004</v>
      </c>
      <c r="V35" s="95">
        <f t="shared" si="56"/>
        <v>6833438291.4000006</v>
      </c>
      <c r="W35" s="95">
        <f t="shared" si="56"/>
        <v>8338084714.2399998</v>
      </c>
      <c r="X35" s="95">
        <f t="shared" si="56"/>
        <v>12243728788.83</v>
      </c>
      <c r="Y35" s="95">
        <f t="shared" si="56"/>
        <v>8749243788.0799999</v>
      </c>
      <c r="Z35" s="95">
        <f t="shared" si="56"/>
        <v>12214156.540000001</v>
      </c>
      <c r="AA35" s="95">
        <f t="shared" si="56"/>
        <v>9752348885.9699993</v>
      </c>
      <c r="AB35" s="95">
        <f t="shared" si="56"/>
        <v>0</v>
      </c>
      <c r="AC35" s="95">
        <f t="shared" si="56"/>
        <v>0</v>
      </c>
      <c r="AD35" s="95">
        <f t="shared" si="56"/>
        <v>0</v>
      </c>
      <c r="AE35" s="95">
        <f t="shared" si="56"/>
        <v>0</v>
      </c>
      <c r="AF35" s="95">
        <f t="shared" si="56"/>
        <v>0</v>
      </c>
      <c r="AG35" s="95">
        <f t="shared" si="56"/>
        <v>0</v>
      </c>
      <c r="AH35" s="95">
        <f t="shared" si="56"/>
        <v>45929058625.059998</v>
      </c>
    </row>
    <row r="36" spans="2:34" s="93" customFormat="1" x14ac:dyDescent="0.2">
      <c r="B36" s="94">
        <v>2</v>
      </c>
      <c r="C36" s="89" t="s">
        <v>541</v>
      </c>
      <c r="D36" s="89">
        <v>0</v>
      </c>
      <c r="E36" s="89">
        <v>0</v>
      </c>
      <c r="F36" s="89" t="s">
        <v>509</v>
      </c>
      <c r="G36" s="89" t="s">
        <v>509</v>
      </c>
      <c r="H36" s="89">
        <v>0</v>
      </c>
      <c r="I36" s="89" t="s">
        <v>510</v>
      </c>
      <c r="J36" s="90" t="s">
        <v>511</v>
      </c>
      <c r="K36" s="98" t="s">
        <v>422</v>
      </c>
      <c r="L36" s="95">
        <f>+L37+L42</f>
        <v>64682218107.720001</v>
      </c>
      <c r="M36" s="95">
        <f t="shared" ref="M36:AH36" si="57">+M37+M42</f>
        <v>0</v>
      </c>
      <c r="N36" s="95">
        <f t="shared" si="57"/>
        <v>64682218107.720001</v>
      </c>
      <c r="O36" s="95">
        <f t="shared" si="57"/>
        <v>9752348885.9699993</v>
      </c>
      <c r="P36" s="95">
        <f t="shared" si="57"/>
        <v>45929058625.059998</v>
      </c>
      <c r="Q36" s="95">
        <f t="shared" si="57"/>
        <v>18753159482.660011</v>
      </c>
      <c r="R36" s="95">
        <f t="shared" si="57"/>
        <v>18513806830.59</v>
      </c>
      <c r="S36" s="95">
        <f t="shared" si="57"/>
        <v>27415251794.469997</v>
      </c>
      <c r="T36" s="95">
        <f t="shared" si="57"/>
        <v>45929058625.060005</v>
      </c>
      <c r="U36" s="95">
        <f t="shared" si="57"/>
        <v>18753159482.660004</v>
      </c>
      <c r="V36" s="95">
        <f t="shared" si="57"/>
        <v>6833438291.4000006</v>
      </c>
      <c r="W36" s="95">
        <f t="shared" si="57"/>
        <v>8338084714.2399998</v>
      </c>
      <c r="X36" s="95">
        <f t="shared" si="57"/>
        <v>12243728788.83</v>
      </c>
      <c r="Y36" s="95">
        <f t="shared" si="57"/>
        <v>8749243788.0799999</v>
      </c>
      <c r="Z36" s="95">
        <f t="shared" si="57"/>
        <v>12214156.540000001</v>
      </c>
      <c r="AA36" s="95">
        <f t="shared" si="57"/>
        <v>9752348885.9699993</v>
      </c>
      <c r="AB36" s="95">
        <f t="shared" si="57"/>
        <v>0</v>
      </c>
      <c r="AC36" s="95">
        <f t="shared" si="57"/>
        <v>0</v>
      </c>
      <c r="AD36" s="95">
        <f t="shared" si="57"/>
        <v>0</v>
      </c>
      <c r="AE36" s="95">
        <f t="shared" si="57"/>
        <v>0</v>
      </c>
      <c r="AF36" s="95">
        <f t="shared" si="57"/>
        <v>0</v>
      </c>
      <c r="AG36" s="95">
        <f t="shared" si="57"/>
        <v>0</v>
      </c>
      <c r="AH36" s="95">
        <f t="shared" si="57"/>
        <v>45929058625.059998</v>
      </c>
    </row>
    <row r="37" spans="2:34" s="93" customFormat="1" x14ac:dyDescent="0.2">
      <c r="B37" s="94">
        <v>2</v>
      </c>
      <c r="C37" s="89" t="s">
        <v>541</v>
      </c>
      <c r="D37" s="89" t="s">
        <v>508</v>
      </c>
      <c r="E37" s="89" t="s">
        <v>510</v>
      </c>
      <c r="F37" s="89" t="s">
        <v>509</v>
      </c>
      <c r="G37" s="89" t="s">
        <v>509</v>
      </c>
      <c r="H37" s="89" t="s">
        <v>510</v>
      </c>
      <c r="I37" s="89" t="s">
        <v>510</v>
      </c>
      <c r="J37" s="90" t="s">
        <v>511</v>
      </c>
      <c r="K37" s="98" t="s">
        <v>552</v>
      </c>
      <c r="L37" s="95">
        <f>SUM(L38:L41)</f>
        <v>64289056921.610001</v>
      </c>
      <c r="M37" s="95">
        <f t="shared" ref="M37:AH37" si="58">SUM(M38:M41)</f>
        <v>0</v>
      </c>
      <c r="N37" s="95">
        <f t="shared" si="58"/>
        <v>64289056921.610001</v>
      </c>
      <c r="O37" s="95">
        <f t="shared" si="58"/>
        <v>9741838766.5199986</v>
      </c>
      <c r="P37" s="95">
        <f t="shared" si="58"/>
        <v>45832859406.079994</v>
      </c>
      <c r="Q37" s="95">
        <f t="shared" si="58"/>
        <v>18456197515.53001</v>
      </c>
      <c r="R37" s="95">
        <f t="shared" si="58"/>
        <v>18474077214.959999</v>
      </c>
      <c r="S37" s="95">
        <f t="shared" si="58"/>
        <v>27358782191.119999</v>
      </c>
      <c r="T37" s="95">
        <f t="shared" si="58"/>
        <v>45832859406.080002</v>
      </c>
      <c r="U37" s="95">
        <f t="shared" si="58"/>
        <v>18456197515.530003</v>
      </c>
      <c r="V37" s="95">
        <f t="shared" si="58"/>
        <v>6812416717.3800001</v>
      </c>
      <c r="W37" s="95">
        <f t="shared" si="58"/>
        <v>8314687161.3599997</v>
      </c>
      <c r="X37" s="95">
        <f t="shared" si="58"/>
        <v>12231678312.379999</v>
      </c>
      <c r="Y37" s="95">
        <f t="shared" si="58"/>
        <v>8731849142.8799992</v>
      </c>
      <c r="Z37" s="95">
        <f t="shared" si="58"/>
        <v>389305.56</v>
      </c>
      <c r="AA37" s="95">
        <f t="shared" si="58"/>
        <v>9741838766.5199986</v>
      </c>
      <c r="AB37" s="95">
        <f t="shared" si="58"/>
        <v>0</v>
      </c>
      <c r="AC37" s="95">
        <f t="shared" si="58"/>
        <v>0</v>
      </c>
      <c r="AD37" s="95">
        <f t="shared" si="58"/>
        <v>0</v>
      </c>
      <c r="AE37" s="95">
        <f t="shared" si="58"/>
        <v>0</v>
      </c>
      <c r="AF37" s="95">
        <f t="shared" si="58"/>
        <v>0</v>
      </c>
      <c r="AG37" s="95">
        <f t="shared" si="58"/>
        <v>0</v>
      </c>
      <c r="AH37" s="95">
        <f t="shared" si="58"/>
        <v>45832859406.079994</v>
      </c>
    </row>
    <row r="38" spans="2:34" hidden="1" x14ac:dyDescent="0.2">
      <c r="B38" s="99" t="s">
        <v>515</v>
      </c>
      <c r="C38" s="100" t="s">
        <v>541</v>
      </c>
      <c r="D38" s="100" t="s">
        <v>508</v>
      </c>
      <c r="E38" s="100" t="s">
        <v>508</v>
      </c>
      <c r="F38" s="100" t="s">
        <v>509</v>
      </c>
      <c r="G38" s="100" t="s">
        <v>509</v>
      </c>
      <c r="H38" s="100" t="s">
        <v>510</v>
      </c>
      <c r="I38" s="100" t="s">
        <v>510</v>
      </c>
      <c r="J38" s="101" t="s">
        <v>511</v>
      </c>
      <c r="K38" s="102" t="s">
        <v>553</v>
      </c>
      <c r="L38" s="103">
        <f>+'[7]Resumen General (1)'!Q39</f>
        <v>0</v>
      </c>
      <c r="M38" s="104">
        <f>+'[7]Presuspuestos Extraordinarios'!R38</f>
        <v>0</v>
      </c>
      <c r="N38" s="104">
        <f t="shared" ref="N38:N41" si="59">SUM(L38:M38)</f>
        <v>0</v>
      </c>
      <c r="O38" s="104">
        <f t="shared" ref="O38:O40" si="60">+W38</f>
        <v>0</v>
      </c>
      <c r="P38" s="104">
        <f t="shared" ref="P38:P41" si="61">+AH38</f>
        <v>0</v>
      </c>
      <c r="Q38" s="104">
        <f t="shared" ref="Q38:Q41" si="62">+N38-P38</f>
        <v>0</v>
      </c>
      <c r="R38" s="104">
        <f t="shared" ref="R38" si="63">SUM(V38:X38)</f>
        <v>0</v>
      </c>
      <c r="S38" s="104">
        <v>0</v>
      </c>
      <c r="T38" s="104">
        <f t="shared" ref="T38:T41" si="64">SUM(R38:S38)</f>
        <v>0</v>
      </c>
      <c r="U38" s="104">
        <f t="shared" ref="U38:U41" si="65">+N38-T38</f>
        <v>0</v>
      </c>
      <c r="V38" s="104">
        <f>+'[7]Detalle Ingresos Mensuales'!C38+'[7]Detalle Ingresos Mensuales'!C83+'[7]Detalle Ingresos Mensuales'!C128</f>
        <v>0</v>
      </c>
      <c r="W38" s="104">
        <f>+'[7]Detalle Ingresos Mensuales'!D38+'[7]Detalle Ingresos Mensuales'!D83+'[7]Detalle Ingresos Mensuales'!D128</f>
        <v>0</v>
      </c>
      <c r="X38" s="104">
        <f>+'[7]Detalle Ingresos Mensuales'!E38+'[7]Detalle Ingresos Mensuales'!E83+'[7]Detalle Ingresos Mensuales'!E128</f>
        <v>0</v>
      </c>
      <c r="Y38" s="104">
        <f>+'[7]Detalle Ingresos Mensuales'!F38+'[7]Detalle Ingresos Mensuales'!F83+'[7]Detalle Ingresos Mensuales'!F128</f>
        <v>0</v>
      </c>
      <c r="Z38" s="104">
        <f>+'[7]Detalle Ingresos Mensuales'!G38+'[7]Detalle Ingresos Mensuales'!G83+'[7]Detalle Ingresos Mensuales'!G128</f>
        <v>0</v>
      </c>
      <c r="AA38" s="104">
        <f>+'[7]Detalle Ingresos Mensuales'!H38+'[7]Detalle Ingresos Mensuales'!H83+'[7]Detalle Ingresos Mensuales'!H128</f>
        <v>0</v>
      </c>
      <c r="AB38" s="104">
        <f>+'[7]Detalle Ingresos Mensuales'!I38+'[7]Detalle Ingresos Mensuales'!I83+'[7]Detalle Ingresos Mensuales'!I128</f>
        <v>0</v>
      </c>
      <c r="AC38" s="104">
        <f>+'[7]Detalle Ingresos Mensuales'!J38+'[7]Detalle Ingresos Mensuales'!J83+'[7]Detalle Ingresos Mensuales'!J128</f>
        <v>0</v>
      </c>
      <c r="AD38" s="104">
        <f>+'[7]Detalle Ingresos Mensuales'!K38+'[7]Detalle Ingresos Mensuales'!K83+'[7]Detalle Ingresos Mensuales'!K128</f>
        <v>0</v>
      </c>
      <c r="AE38" s="104">
        <f>+'[7]Detalle Ingresos Mensuales'!L38+'[7]Detalle Ingresos Mensuales'!L83+'[7]Detalle Ingresos Mensuales'!L128</f>
        <v>0</v>
      </c>
      <c r="AF38" s="104">
        <f>+'[7]Detalle Ingresos Mensuales'!M38+'[7]Detalle Ingresos Mensuales'!M83+'[7]Detalle Ingresos Mensuales'!M128</f>
        <v>0</v>
      </c>
      <c r="AG38" s="104">
        <f>+'[7]Detalle Ingresos Mensuales'!N38+'[7]Detalle Ingresos Mensuales'!N83+'[7]Detalle Ingresos Mensuales'!N128</f>
        <v>0</v>
      </c>
      <c r="AH38" s="104">
        <f t="shared" ref="AH38:AH41" si="66">SUM(V38:AG38)</f>
        <v>0</v>
      </c>
    </row>
    <row r="39" spans="2:34" x14ac:dyDescent="0.2">
      <c r="B39" s="99" t="s">
        <v>515</v>
      </c>
      <c r="C39" s="100" t="s">
        <v>541</v>
      </c>
      <c r="D39" s="100" t="s">
        <v>508</v>
      </c>
      <c r="E39" s="100" t="s">
        <v>515</v>
      </c>
      <c r="F39" s="100" t="s">
        <v>509</v>
      </c>
      <c r="G39" s="100" t="s">
        <v>509</v>
      </c>
      <c r="H39" s="100" t="s">
        <v>510</v>
      </c>
      <c r="I39" s="100" t="s">
        <v>510</v>
      </c>
      <c r="J39" s="101" t="s">
        <v>511</v>
      </c>
      <c r="K39" s="102" t="s">
        <v>554</v>
      </c>
      <c r="L39" s="103">
        <f>+'[7]Resumen General (1)'!Q40</f>
        <v>64275317223.720001</v>
      </c>
      <c r="M39" s="104">
        <f>+'[7]Presuspuestos Extraordinarios'!R39</f>
        <v>0</v>
      </c>
      <c r="N39" s="104">
        <f t="shared" si="59"/>
        <v>64275317223.720001</v>
      </c>
      <c r="O39" s="104">
        <f>+AA39</f>
        <v>9741838766.5199986</v>
      </c>
      <c r="P39" s="104">
        <f t="shared" si="61"/>
        <v>45831735595.249992</v>
      </c>
      <c r="Q39" s="104">
        <f t="shared" si="62"/>
        <v>18443581628.470009</v>
      </c>
      <c r="R39" s="104">
        <f t="shared" ref="R39:R41" si="67">SUM(Y39:AA39)</f>
        <v>18473687909.399998</v>
      </c>
      <c r="S39" s="104">
        <f t="shared" ref="S39:S41" si="68">SUBTOTAL(9,V39:X39)</f>
        <v>27358047685.849998</v>
      </c>
      <c r="T39" s="104">
        <f t="shared" si="64"/>
        <v>45831735595.25</v>
      </c>
      <c r="U39" s="104">
        <f t="shared" si="65"/>
        <v>18443581628.470001</v>
      </c>
      <c r="V39" s="104">
        <f>+'[7]Detalle Ingresos Mensuales'!C39+'[7]Detalle Ingresos Mensuales'!C84+'[7]Detalle Ingresos Mensuales'!C129</f>
        <v>6812152865.8599997</v>
      </c>
      <c r="W39" s="104">
        <f>+'[7]Detalle Ingresos Mensuales'!D39+'[7]Detalle Ingresos Mensuales'!D84+'[7]Detalle Ingresos Mensuales'!D129</f>
        <v>8314556326.8599997</v>
      </c>
      <c r="X39" s="104">
        <f>+'[7]Detalle Ingresos Mensuales'!E39+'[7]Detalle Ingresos Mensuales'!E84+'[7]Detalle Ingresos Mensuales'!E129</f>
        <v>12231338493.129999</v>
      </c>
      <c r="Y39" s="104">
        <f>+'[7]Detalle Ingresos Mensuales'!F39+'[7]Detalle Ingresos Mensuales'!F84+'[7]Detalle Ingresos Mensuales'!F129</f>
        <v>8731849142.8799992</v>
      </c>
      <c r="Z39" s="104">
        <f>+'[7]Detalle Ingresos Mensuales'!G39+'[7]Detalle Ingresos Mensuales'!G84+'[7]Detalle Ingresos Mensuales'!G129</f>
        <v>0</v>
      </c>
      <c r="AA39" s="104">
        <f>+'[7]Detalle Ingresos Mensuales'!H39+'[7]Detalle Ingresos Mensuales'!H84+'[7]Detalle Ingresos Mensuales'!H129</f>
        <v>9741838766.5199986</v>
      </c>
      <c r="AB39" s="104">
        <f>+'[7]Detalle Ingresos Mensuales'!I39+'[7]Detalle Ingresos Mensuales'!I84+'[7]Detalle Ingresos Mensuales'!I129</f>
        <v>0</v>
      </c>
      <c r="AC39" s="104">
        <f>+'[7]Detalle Ingresos Mensuales'!J39+'[7]Detalle Ingresos Mensuales'!J84+'[7]Detalle Ingresos Mensuales'!J129</f>
        <v>0</v>
      </c>
      <c r="AD39" s="104">
        <f>+'[7]Detalle Ingresos Mensuales'!K39+'[7]Detalle Ingresos Mensuales'!K84+'[7]Detalle Ingresos Mensuales'!K129</f>
        <v>0</v>
      </c>
      <c r="AE39" s="104">
        <f>+'[7]Detalle Ingresos Mensuales'!L39+'[7]Detalle Ingresos Mensuales'!L84+'[7]Detalle Ingresos Mensuales'!L129</f>
        <v>0</v>
      </c>
      <c r="AF39" s="104">
        <f>+'[7]Detalle Ingresos Mensuales'!M39+'[7]Detalle Ingresos Mensuales'!M84+'[7]Detalle Ingresos Mensuales'!M129</f>
        <v>0</v>
      </c>
      <c r="AG39" s="104">
        <f>+'[7]Detalle Ingresos Mensuales'!N39+'[7]Detalle Ingresos Mensuales'!N84+'[7]Detalle Ingresos Mensuales'!N129</f>
        <v>0</v>
      </c>
      <c r="AH39" s="104">
        <f t="shared" si="66"/>
        <v>45831735595.249992</v>
      </c>
    </row>
    <row r="40" spans="2:34" hidden="1" x14ac:dyDescent="0.2">
      <c r="B40" s="99" t="s">
        <v>515</v>
      </c>
      <c r="C40" s="100" t="s">
        <v>541</v>
      </c>
      <c r="D40" s="100" t="s">
        <v>508</v>
      </c>
      <c r="E40" s="100" t="s">
        <v>545</v>
      </c>
      <c r="F40" s="100" t="s">
        <v>509</v>
      </c>
      <c r="G40" s="100" t="s">
        <v>509</v>
      </c>
      <c r="H40" s="100" t="s">
        <v>510</v>
      </c>
      <c r="I40" s="100" t="s">
        <v>510</v>
      </c>
      <c r="J40" s="101" t="s">
        <v>511</v>
      </c>
      <c r="K40" s="102" t="s">
        <v>555</v>
      </c>
      <c r="L40" s="103">
        <f>+'[7]Resumen General (1)'!Q41</f>
        <v>0</v>
      </c>
      <c r="M40" s="104">
        <f>+'[7]Presuspuestos Extraordinarios'!R40</f>
        <v>0</v>
      </c>
      <c r="N40" s="104">
        <f t="shared" si="59"/>
        <v>0</v>
      </c>
      <c r="O40" s="104">
        <f t="shared" si="60"/>
        <v>0</v>
      </c>
      <c r="P40" s="104">
        <f t="shared" si="61"/>
        <v>0</v>
      </c>
      <c r="Q40" s="104">
        <f t="shared" si="62"/>
        <v>0</v>
      </c>
      <c r="R40" s="104">
        <f t="shared" si="67"/>
        <v>0</v>
      </c>
      <c r="S40" s="104">
        <f t="shared" si="68"/>
        <v>0</v>
      </c>
      <c r="T40" s="104">
        <f t="shared" si="64"/>
        <v>0</v>
      </c>
      <c r="U40" s="104">
        <f t="shared" si="65"/>
        <v>0</v>
      </c>
      <c r="V40" s="104">
        <f>+'[7]Detalle Ingresos Mensuales'!C40+'[7]Detalle Ingresos Mensuales'!C85+'[7]Detalle Ingresos Mensuales'!C130</f>
        <v>0</v>
      </c>
      <c r="W40" s="104">
        <f>+'[7]Detalle Ingresos Mensuales'!D40+'[7]Detalle Ingresos Mensuales'!D85+'[7]Detalle Ingresos Mensuales'!D130</f>
        <v>0</v>
      </c>
      <c r="X40" s="104">
        <f>+'[7]Detalle Ingresos Mensuales'!E40+'[7]Detalle Ingresos Mensuales'!E85+'[7]Detalle Ingresos Mensuales'!E130</f>
        <v>0</v>
      </c>
      <c r="Y40" s="104">
        <f>+'[7]Detalle Ingresos Mensuales'!F40+'[7]Detalle Ingresos Mensuales'!F85+'[7]Detalle Ingresos Mensuales'!F130</f>
        <v>0</v>
      </c>
      <c r="Z40" s="104">
        <f>+'[7]Detalle Ingresos Mensuales'!G40+'[7]Detalle Ingresos Mensuales'!G85+'[7]Detalle Ingresos Mensuales'!G130</f>
        <v>0</v>
      </c>
      <c r="AA40" s="104">
        <f>+'[7]Detalle Ingresos Mensuales'!H40+'[7]Detalle Ingresos Mensuales'!H85+'[7]Detalle Ingresos Mensuales'!H130</f>
        <v>0</v>
      </c>
      <c r="AB40" s="104">
        <f>+'[7]Detalle Ingresos Mensuales'!I40+'[7]Detalle Ingresos Mensuales'!I85+'[7]Detalle Ingresos Mensuales'!I130</f>
        <v>0</v>
      </c>
      <c r="AC40" s="104">
        <f>+'[7]Detalle Ingresos Mensuales'!J40+'[7]Detalle Ingresos Mensuales'!J85+'[7]Detalle Ingresos Mensuales'!J130</f>
        <v>0</v>
      </c>
      <c r="AD40" s="104">
        <f>+'[7]Detalle Ingresos Mensuales'!K40+'[7]Detalle Ingresos Mensuales'!K85+'[7]Detalle Ingresos Mensuales'!K130</f>
        <v>0</v>
      </c>
      <c r="AE40" s="104">
        <f>+'[7]Detalle Ingresos Mensuales'!L40+'[7]Detalle Ingresos Mensuales'!L85+'[7]Detalle Ingresos Mensuales'!L130</f>
        <v>0</v>
      </c>
      <c r="AF40" s="104">
        <f>+'[7]Detalle Ingresos Mensuales'!M40+'[7]Detalle Ingresos Mensuales'!M85+'[7]Detalle Ingresos Mensuales'!M130</f>
        <v>0</v>
      </c>
      <c r="AG40" s="104">
        <f>+'[7]Detalle Ingresos Mensuales'!N40+'[7]Detalle Ingresos Mensuales'!N85+'[7]Detalle Ingresos Mensuales'!N130</f>
        <v>0</v>
      </c>
      <c r="AH40" s="104">
        <f t="shared" si="66"/>
        <v>0</v>
      </c>
    </row>
    <row r="41" spans="2:34" x14ac:dyDescent="0.2">
      <c r="B41" s="99" t="s">
        <v>515</v>
      </c>
      <c r="C41" s="100" t="s">
        <v>541</v>
      </c>
      <c r="D41" s="100" t="s">
        <v>508</v>
      </c>
      <c r="E41" s="100" t="s">
        <v>547</v>
      </c>
      <c r="F41" s="100" t="s">
        <v>509</v>
      </c>
      <c r="G41" s="100" t="s">
        <v>509</v>
      </c>
      <c r="H41" s="100" t="s">
        <v>510</v>
      </c>
      <c r="I41" s="100" t="s">
        <v>510</v>
      </c>
      <c r="J41" s="101" t="s">
        <v>511</v>
      </c>
      <c r="K41" s="102" t="s">
        <v>556</v>
      </c>
      <c r="L41" s="103">
        <f>+'[7]Resumen General (1)'!Q42</f>
        <v>13739697.890000002</v>
      </c>
      <c r="M41" s="104">
        <f>+'[7]Presuspuestos Extraordinarios'!R41</f>
        <v>0</v>
      </c>
      <c r="N41" s="104">
        <f t="shared" si="59"/>
        <v>13739697.890000002</v>
      </c>
      <c r="O41" s="104">
        <f>+AA41</f>
        <v>0</v>
      </c>
      <c r="P41" s="104">
        <f t="shared" si="61"/>
        <v>1123810.83</v>
      </c>
      <c r="Q41" s="104">
        <f t="shared" si="62"/>
        <v>12615887.060000002</v>
      </c>
      <c r="R41" s="104">
        <f t="shared" si="67"/>
        <v>389305.56</v>
      </c>
      <c r="S41" s="104">
        <f t="shared" si="68"/>
        <v>734505.27</v>
      </c>
      <c r="T41" s="104">
        <f t="shared" si="64"/>
        <v>1123810.83</v>
      </c>
      <c r="U41" s="104">
        <f t="shared" si="65"/>
        <v>12615887.060000002</v>
      </c>
      <c r="V41" s="104">
        <f>+'[7]Detalle Ingresos Mensuales'!C41+'[7]Detalle Ingresos Mensuales'!C86+'[7]Detalle Ingresos Mensuales'!C131</f>
        <v>263851.52000000002</v>
      </c>
      <c r="W41" s="104">
        <f>+'[7]Detalle Ingresos Mensuales'!D41+'[7]Detalle Ingresos Mensuales'!D86+'[7]Detalle Ingresos Mensuales'!D131</f>
        <v>130834.49999999999</v>
      </c>
      <c r="X41" s="104">
        <f>+'[7]Detalle Ingresos Mensuales'!E41+'[7]Detalle Ingresos Mensuales'!E86+'[7]Detalle Ingresos Mensuales'!E131</f>
        <v>339819.25</v>
      </c>
      <c r="Y41" s="104">
        <f>+'[7]Detalle Ingresos Mensuales'!F41+'[7]Detalle Ingresos Mensuales'!F86+'[7]Detalle Ingresos Mensuales'!F131</f>
        <v>0</v>
      </c>
      <c r="Z41" s="104">
        <f>+'[7]Detalle Ingresos Mensuales'!G41+'[7]Detalle Ingresos Mensuales'!G86+'[7]Detalle Ingresos Mensuales'!G131</f>
        <v>389305.56</v>
      </c>
      <c r="AA41" s="104">
        <f>+'[7]Detalle Ingresos Mensuales'!H41+'[7]Detalle Ingresos Mensuales'!H86+'[7]Detalle Ingresos Mensuales'!H131</f>
        <v>0</v>
      </c>
      <c r="AB41" s="104">
        <f>+'[7]Detalle Ingresos Mensuales'!I41+'[7]Detalle Ingresos Mensuales'!I86+'[7]Detalle Ingresos Mensuales'!I131</f>
        <v>0</v>
      </c>
      <c r="AC41" s="104">
        <f>+'[7]Detalle Ingresos Mensuales'!J41+'[7]Detalle Ingresos Mensuales'!J86+'[7]Detalle Ingresos Mensuales'!J131</f>
        <v>0</v>
      </c>
      <c r="AD41" s="104">
        <f>+'[7]Detalle Ingresos Mensuales'!K41+'[7]Detalle Ingresos Mensuales'!K86+'[7]Detalle Ingresos Mensuales'!K131</f>
        <v>0</v>
      </c>
      <c r="AE41" s="104">
        <f>+'[7]Detalle Ingresos Mensuales'!L41+'[7]Detalle Ingresos Mensuales'!L86+'[7]Detalle Ingresos Mensuales'!L131</f>
        <v>0</v>
      </c>
      <c r="AF41" s="104">
        <f>+'[7]Detalle Ingresos Mensuales'!M41+'[7]Detalle Ingresos Mensuales'!M86+'[7]Detalle Ingresos Mensuales'!M131</f>
        <v>0</v>
      </c>
      <c r="AG41" s="104">
        <f>+'[7]Detalle Ingresos Mensuales'!N41+'[7]Detalle Ingresos Mensuales'!N86+'[7]Detalle Ingresos Mensuales'!N131</f>
        <v>0</v>
      </c>
      <c r="AH41" s="104">
        <f t="shared" si="66"/>
        <v>1123810.83</v>
      </c>
    </row>
    <row r="42" spans="2:34" ht="15" x14ac:dyDescent="0.2">
      <c r="B42" s="109">
        <v>2</v>
      </c>
      <c r="C42" s="110" t="s">
        <v>541</v>
      </c>
      <c r="D42" s="110" t="s">
        <v>515</v>
      </c>
      <c r="E42" s="110" t="s">
        <v>510</v>
      </c>
      <c r="F42" s="110" t="s">
        <v>509</v>
      </c>
      <c r="G42" s="110" t="s">
        <v>509</v>
      </c>
      <c r="H42" s="110" t="s">
        <v>510</v>
      </c>
      <c r="I42" s="110" t="s">
        <v>510</v>
      </c>
      <c r="J42" s="110" t="s">
        <v>511</v>
      </c>
      <c r="K42" s="91" t="s">
        <v>557</v>
      </c>
      <c r="L42" s="111">
        <f>+L43</f>
        <v>393161186.10999995</v>
      </c>
      <c r="M42" s="111">
        <f t="shared" ref="M42:AH42" si="69">+M43</f>
        <v>0</v>
      </c>
      <c r="N42" s="111">
        <f t="shared" si="69"/>
        <v>393161186.10999995</v>
      </c>
      <c r="O42" s="111">
        <f t="shared" si="69"/>
        <v>10510119.449999999</v>
      </c>
      <c r="P42" s="111">
        <f t="shared" si="69"/>
        <v>96199218.980000019</v>
      </c>
      <c r="Q42" s="111">
        <f t="shared" si="69"/>
        <v>296961967.12999994</v>
      </c>
      <c r="R42" s="111">
        <f t="shared" si="69"/>
        <v>39729615.629999995</v>
      </c>
      <c r="S42" s="111">
        <f t="shared" si="69"/>
        <v>56469603.350000009</v>
      </c>
      <c r="T42" s="111">
        <f t="shared" si="69"/>
        <v>96199218.980000004</v>
      </c>
      <c r="U42" s="111">
        <f t="shared" si="69"/>
        <v>296961967.12999994</v>
      </c>
      <c r="V42" s="111">
        <f t="shared" si="69"/>
        <v>21021574.02</v>
      </c>
      <c r="W42" s="111">
        <f t="shared" si="69"/>
        <v>23397552.880000003</v>
      </c>
      <c r="X42" s="111">
        <f t="shared" si="69"/>
        <v>12050476.449999999</v>
      </c>
      <c r="Y42" s="111">
        <f t="shared" si="69"/>
        <v>17394645.199999999</v>
      </c>
      <c r="Z42" s="111">
        <f t="shared" si="69"/>
        <v>11824850.98</v>
      </c>
      <c r="AA42" s="111">
        <f t="shared" si="69"/>
        <v>10510119.449999999</v>
      </c>
      <c r="AB42" s="111">
        <f t="shared" si="69"/>
        <v>0</v>
      </c>
      <c r="AC42" s="111">
        <f t="shared" si="69"/>
        <v>0</v>
      </c>
      <c r="AD42" s="111">
        <f t="shared" si="69"/>
        <v>0</v>
      </c>
      <c r="AE42" s="111">
        <f t="shared" si="69"/>
        <v>0</v>
      </c>
      <c r="AF42" s="111">
        <f t="shared" si="69"/>
        <v>0</v>
      </c>
      <c r="AG42" s="111">
        <f t="shared" si="69"/>
        <v>0</v>
      </c>
      <c r="AH42" s="111">
        <f t="shared" si="69"/>
        <v>96199218.980000019</v>
      </c>
    </row>
    <row r="43" spans="2:34" ht="15" x14ac:dyDescent="0.2">
      <c r="B43" s="112" t="s">
        <v>515</v>
      </c>
      <c r="C43" s="113" t="s">
        <v>541</v>
      </c>
      <c r="D43" s="113" t="s">
        <v>515</v>
      </c>
      <c r="E43" s="113" t="s">
        <v>510</v>
      </c>
      <c r="F43" s="113" t="s">
        <v>509</v>
      </c>
      <c r="G43" s="113" t="s">
        <v>509</v>
      </c>
      <c r="H43" s="113" t="s">
        <v>510</v>
      </c>
      <c r="I43" s="113" t="s">
        <v>510</v>
      </c>
      <c r="J43" s="113" t="s">
        <v>511</v>
      </c>
      <c r="K43" s="102" t="s">
        <v>558</v>
      </c>
      <c r="L43" s="103">
        <f>+'[7]Resumen General (1)'!Q44</f>
        <v>393161186.10999995</v>
      </c>
      <c r="M43" s="103">
        <v>0</v>
      </c>
      <c r="N43" s="103">
        <f t="shared" ref="N43" si="70">SUM(L43:M43)</f>
        <v>393161186.10999995</v>
      </c>
      <c r="O43" s="103">
        <f>+AA43</f>
        <v>10510119.449999999</v>
      </c>
      <c r="P43" s="103">
        <f t="shared" ref="P43" si="71">+AH43</f>
        <v>96199218.980000019</v>
      </c>
      <c r="Q43" s="103">
        <f t="shared" ref="Q43" si="72">+N43-P43</f>
        <v>296961967.12999994</v>
      </c>
      <c r="R43" s="104">
        <f>SUM(Y43:AA43)</f>
        <v>39729615.629999995</v>
      </c>
      <c r="S43" s="104">
        <f>SUBTOTAL(9,V43:X43)</f>
        <v>56469603.350000009</v>
      </c>
      <c r="T43" s="104">
        <f t="shared" ref="T43" si="73">SUM(R43:S43)</f>
        <v>96199218.980000004</v>
      </c>
      <c r="U43" s="104">
        <f t="shared" ref="U43" si="74">+N43-T43</f>
        <v>296961967.12999994</v>
      </c>
      <c r="V43" s="104">
        <f>+'[7]Detalle Ingresos Mensuales'!C43+'[7]Detalle Ingresos Mensuales'!C88+'[7]Detalle Ingresos Mensuales'!C133</f>
        <v>21021574.02</v>
      </c>
      <c r="W43" s="104">
        <f>+'[7]Detalle Ingresos Mensuales'!D43+'[7]Detalle Ingresos Mensuales'!D88+'[7]Detalle Ingresos Mensuales'!D133</f>
        <v>23397552.880000003</v>
      </c>
      <c r="X43" s="104">
        <f>+'[7]Detalle Ingresos Mensuales'!E43+'[7]Detalle Ingresos Mensuales'!E88+'[7]Detalle Ingresos Mensuales'!E133</f>
        <v>12050476.449999999</v>
      </c>
      <c r="Y43" s="104">
        <f>+'[7]Detalle Ingresos Mensuales'!F43+'[7]Detalle Ingresos Mensuales'!F88+'[7]Detalle Ingresos Mensuales'!F133</f>
        <v>17394645.199999999</v>
      </c>
      <c r="Z43" s="104">
        <f>+'[7]Detalle Ingresos Mensuales'!G43+'[7]Detalle Ingresos Mensuales'!G88+'[7]Detalle Ingresos Mensuales'!G133</f>
        <v>11824850.98</v>
      </c>
      <c r="AA43" s="104">
        <f>+'[7]Detalle Ingresos Mensuales'!H43+'[7]Detalle Ingresos Mensuales'!H88+'[7]Detalle Ingresos Mensuales'!H133</f>
        <v>10510119.449999999</v>
      </c>
      <c r="AB43" s="104">
        <f>+'[7]Detalle Ingresos Mensuales'!I43+'[7]Detalle Ingresos Mensuales'!I88+'[7]Detalle Ingresos Mensuales'!I133</f>
        <v>0</v>
      </c>
      <c r="AC43" s="104">
        <f>+'[7]Detalle Ingresos Mensuales'!J43+'[7]Detalle Ingresos Mensuales'!J88+'[7]Detalle Ingresos Mensuales'!J133</f>
        <v>0</v>
      </c>
      <c r="AD43" s="104">
        <f>+'[7]Detalle Ingresos Mensuales'!K43+'[7]Detalle Ingresos Mensuales'!K88+'[7]Detalle Ingresos Mensuales'!K133</f>
        <v>0</v>
      </c>
      <c r="AE43" s="104">
        <f>+'[7]Detalle Ingresos Mensuales'!L43+'[7]Detalle Ingresos Mensuales'!L88+'[7]Detalle Ingresos Mensuales'!L133</f>
        <v>0</v>
      </c>
      <c r="AF43" s="104">
        <f>+'[7]Detalle Ingresos Mensuales'!M43+'[7]Detalle Ingresos Mensuales'!M88+'[7]Detalle Ingresos Mensuales'!M133</f>
        <v>0</v>
      </c>
      <c r="AG43" s="104">
        <f>+'[7]Detalle Ingresos Mensuales'!N43+'[7]Detalle Ingresos Mensuales'!N88+'[7]Detalle Ingresos Mensuales'!N133</f>
        <v>0</v>
      </c>
      <c r="AH43" s="104">
        <f>+'[7]Detalle Ingresos Mensuales'!O43+'[7]Detalle Ingresos Mensuales'!O88+'[7]Detalle Ingresos Mensuales'!O136</f>
        <v>96199218.980000019</v>
      </c>
    </row>
    <row r="44" spans="2:34" s="93" customFormat="1" x14ac:dyDescent="0.2">
      <c r="B44" s="107" t="s">
        <v>513</v>
      </c>
      <c r="C44" s="108" t="s">
        <v>510</v>
      </c>
      <c r="D44" s="108">
        <v>0</v>
      </c>
      <c r="E44" s="108">
        <v>0</v>
      </c>
      <c r="F44" s="108" t="s">
        <v>509</v>
      </c>
      <c r="G44" s="108" t="s">
        <v>509</v>
      </c>
      <c r="H44" s="108">
        <v>0</v>
      </c>
      <c r="I44" s="108" t="s">
        <v>510</v>
      </c>
      <c r="J44" s="90" t="s">
        <v>511</v>
      </c>
      <c r="K44" s="98" t="s">
        <v>559</v>
      </c>
      <c r="L44" s="114">
        <f>+L45+L48</f>
        <v>78538457108.960007</v>
      </c>
      <c r="M44" s="114">
        <f t="shared" ref="M44:AH44" si="75">+M45+M48</f>
        <v>0</v>
      </c>
      <c r="N44" s="114">
        <f t="shared" si="75"/>
        <v>78538457108.960007</v>
      </c>
      <c r="O44" s="114">
        <f t="shared" si="75"/>
        <v>0</v>
      </c>
      <c r="P44" s="114">
        <f t="shared" si="75"/>
        <v>78538457108.960007</v>
      </c>
      <c r="Q44" s="114">
        <f t="shared" si="75"/>
        <v>0</v>
      </c>
      <c r="R44" s="114">
        <f t="shared" si="75"/>
        <v>0</v>
      </c>
      <c r="S44" s="114">
        <f t="shared" si="75"/>
        <v>78538457108.960007</v>
      </c>
      <c r="T44" s="114">
        <f t="shared" si="75"/>
        <v>78538457108.960007</v>
      </c>
      <c r="U44" s="114">
        <f t="shared" si="75"/>
        <v>0</v>
      </c>
      <c r="V44" s="114">
        <f t="shared" si="75"/>
        <v>78538457108.960007</v>
      </c>
      <c r="W44" s="114">
        <f t="shared" si="75"/>
        <v>0</v>
      </c>
      <c r="X44" s="114">
        <f t="shared" si="75"/>
        <v>0</v>
      </c>
      <c r="Y44" s="114">
        <f t="shared" si="75"/>
        <v>0</v>
      </c>
      <c r="Z44" s="114">
        <f t="shared" si="75"/>
        <v>0</v>
      </c>
      <c r="AA44" s="114">
        <f t="shared" si="75"/>
        <v>0</v>
      </c>
      <c r="AB44" s="114">
        <f t="shared" si="75"/>
        <v>0</v>
      </c>
      <c r="AC44" s="114">
        <f t="shared" si="75"/>
        <v>0</v>
      </c>
      <c r="AD44" s="114">
        <f t="shared" si="75"/>
        <v>0</v>
      </c>
      <c r="AE44" s="114">
        <f t="shared" si="75"/>
        <v>0</v>
      </c>
      <c r="AF44" s="114">
        <f t="shared" si="75"/>
        <v>0</v>
      </c>
      <c r="AG44" s="114">
        <f t="shared" si="75"/>
        <v>0</v>
      </c>
      <c r="AH44" s="114">
        <f t="shared" si="75"/>
        <v>78538457108.960007</v>
      </c>
    </row>
    <row r="45" spans="2:34" s="93" customFormat="1" hidden="1" x14ac:dyDescent="0.2">
      <c r="B45" s="107" t="s">
        <v>513</v>
      </c>
      <c r="C45" s="108" t="s">
        <v>508</v>
      </c>
      <c r="D45" s="108">
        <v>0</v>
      </c>
      <c r="E45" s="108">
        <v>0</v>
      </c>
      <c r="F45" s="108" t="s">
        <v>509</v>
      </c>
      <c r="G45" s="108" t="s">
        <v>509</v>
      </c>
      <c r="H45" s="108">
        <v>0</v>
      </c>
      <c r="I45" s="108" t="s">
        <v>510</v>
      </c>
      <c r="J45" s="90" t="s">
        <v>511</v>
      </c>
      <c r="K45" s="98" t="s">
        <v>560</v>
      </c>
      <c r="L45" s="114">
        <f>+L46</f>
        <v>0</v>
      </c>
      <c r="M45" s="114">
        <f t="shared" ref="M45:AH46" si="76">+M46</f>
        <v>0</v>
      </c>
      <c r="N45" s="114">
        <f t="shared" si="76"/>
        <v>0</v>
      </c>
      <c r="O45" s="114">
        <f t="shared" si="76"/>
        <v>0</v>
      </c>
      <c r="P45" s="114">
        <f t="shared" si="76"/>
        <v>0</v>
      </c>
      <c r="Q45" s="114">
        <f t="shared" si="76"/>
        <v>0</v>
      </c>
      <c r="R45" s="114">
        <f t="shared" si="76"/>
        <v>0</v>
      </c>
      <c r="S45" s="114">
        <f t="shared" si="76"/>
        <v>0</v>
      </c>
      <c r="T45" s="114">
        <f t="shared" si="76"/>
        <v>0</v>
      </c>
      <c r="U45" s="114">
        <f t="shared" si="76"/>
        <v>0</v>
      </c>
      <c r="V45" s="114">
        <f t="shared" si="76"/>
        <v>0</v>
      </c>
      <c r="W45" s="114">
        <f t="shared" si="76"/>
        <v>0</v>
      </c>
      <c r="X45" s="114">
        <f t="shared" si="76"/>
        <v>0</v>
      </c>
      <c r="Y45" s="114">
        <f t="shared" si="76"/>
        <v>0</v>
      </c>
      <c r="Z45" s="114">
        <f t="shared" si="76"/>
        <v>0</v>
      </c>
      <c r="AA45" s="114">
        <f t="shared" si="76"/>
        <v>0</v>
      </c>
      <c r="AB45" s="114">
        <f t="shared" si="76"/>
        <v>0</v>
      </c>
      <c r="AC45" s="114">
        <f t="shared" si="76"/>
        <v>0</v>
      </c>
      <c r="AD45" s="114">
        <f t="shared" si="76"/>
        <v>0</v>
      </c>
      <c r="AE45" s="114">
        <f t="shared" si="76"/>
        <v>0</v>
      </c>
      <c r="AF45" s="114">
        <f t="shared" si="76"/>
        <v>0</v>
      </c>
      <c r="AG45" s="114">
        <f t="shared" si="76"/>
        <v>0</v>
      </c>
      <c r="AH45" s="114">
        <f t="shared" si="76"/>
        <v>0</v>
      </c>
    </row>
    <row r="46" spans="2:34" s="93" customFormat="1" hidden="1" x14ac:dyDescent="0.2">
      <c r="B46" s="107" t="s">
        <v>513</v>
      </c>
      <c r="C46" s="108" t="s">
        <v>508</v>
      </c>
      <c r="D46" s="108" t="s">
        <v>513</v>
      </c>
      <c r="E46" s="108" t="s">
        <v>508</v>
      </c>
      <c r="F46" s="108" t="s">
        <v>509</v>
      </c>
      <c r="G46" s="108" t="s">
        <v>509</v>
      </c>
      <c r="H46" s="108">
        <v>0</v>
      </c>
      <c r="I46" s="108" t="s">
        <v>510</v>
      </c>
      <c r="J46" s="90" t="s">
        <v>511</v>
      </c>
      <c r="K46" s="98" t="s">
        <v>561</v>
      </c>
      <c r="L46" s="114">
        <f>+L47</f>
        <v>0</v>
      </c>
      <c r="M46" s="114">
        <f t="shared" si="76"/>
        <v>0</v>
      </c>
      <c r="N46" s="114">
        <f t="shared" si="76"/>
        <v>0</v>
      </c>
      <c r="O46" s="114">
        <f t="shared" si="76"/>
        <v>0</v>
      </c>
      <c r="P46" s="114">
        <f t="shared" si="76"/>
        <v>0</v>
      </c>
      <c r="Q46" s="114">
        <f t="shared" si="76"/>
        <v>0</v>
      </c>
      <c r="R46" s="114">
        <f t="shared" si="76"/>
        <v>0</v>
      </c>
      <c r="S46" s="114">
        <f t="shared" si="76"/>
        <v>0</v>
      </c>
      <c r="T46" s="114">
        <f t="shared" si="76"/>
        <v>0</v>
      </c>
      <c r="U46" s="114">
        <f t="shared" si="76"/>
        <v>0</v>
      </c>
      <c r="V46" s="114">
        <f t="shared" si="76"/>
        <v>0</v>
      </c>
      <c r="W46" s="114">
        <f t="shared" si="76"/>
        <v>0</v>
      </c>
      <c r="X46" s="114">
        <f t="shared" si="76"/>
        <v>0</v>
      </c>
      <c r="Y46" s="114">
        <f t="shared" si="76"/>
        <v>0</v>
      </c>
      <c r="Z46" s="114">
        <f t="shared" si="76"/>
        <v>0</v>
      </c>
      <c r="AA46" s="114">
        <f t="shared" si="76"/>
        <v>0</v>
      </c>
      <c r="AB46" s="114">
        <f t="shared" si="76"/>
        <v>0</v>
      </c>
      <c r="AC46" s="114">
        <f t="shared" si="76"/>
        <v>0</v>
      </c>
      <c r="AD46" s="114">
        <f t="shared" si="76"/>
        <v>0</v>
      </c>
      <c r="AE46" s="114">
        <f t="shared" si="76"/>
        <v>0</v>
      </c>
      <c r="AF46" s="114">
        <f t="shared" si="76"/>
        <v>0</v>
      </c>
      <c r="AG46" s="114">
        <f t="shared" si="76"/>
        <v>0</v>
      </c>
      <c r="AH46" s="114">
        <f t="shared" si="76"/>
        <v>0</v>
      </c>
    </row>
    <row r="47" spans="2:34" hidden="1" x14ac:dyDescent="0.2">
      <c r="B47" s="99" t="s">
        <v>513</v>
      </c>
      <c r="C47" s="100" t="s">
        <v>508</v>
      </c>
      <c r="D47" s="100" t="s">
        <v>513</v>
      </c>
      <c r="E47" s="100" t="s">
        <v>508</v>
      </c>
      <c r="F47" s="100" t="s">
        <v>527</v>
      </c>
      <c r="G47" s="100" t="s">
        <v>509</v>
      </c>
      <c r="H47" s="100">
        <v>0</v>
      </c>
      <c r="I47" s="100" t="s">
        <v>510</v>
      </c>
      <c r="J47" s="101" t="s">
        <v>511</v>
      </c>
      <c r="K47" s="102" t="s">
        <v>562</v>
      </c>
      <c r="L47" s="103">
        <f>+'[7]Resumen General (1)'!Q48</f>
        <v>0</v>
      </c>
      <c r="M47" s="104">
        <f>+'[7]Presuspuestos Extraordinarios'!R45</f>
        <v>0</v>
      </c>
      <c r="N47" s="104">
        <f>SUM(L47:M47)</f>
        <v>0</v>
      </c>
      <c r="O47" s="104">
        <f>+W47</f>
        <v>0</v>
      </c>
      <c r="P47" s="104">
        <f>+AH47</f>
        <v>0</v>
      </c>
      <c r="Q47" s="104">
        <f>+N47-P47</f>
        <v>0</v>
      </c>
      <c r="R47" s="104">
        <f>SUM(V47:X47)</f>
        <v>0</v>
      </c>
      <c r="S47" s="104">
        <v>0</v>
      </c>
      <c r="T47" s="104">
        <f>SUM(R47:S47)</f>
        <v>0</v>
      </c>
      <c r="U47" s="104">
        <f>+N47-T47</f>
        <v>0</v>
      </c>
      <c r="V47" s="104">
        <f>+'[7]Detalle Ingresos Mensuales'!C47+'[7]Detalle Ingresos Mensuales'!C92+'[7]Detalle Ingresos Mensuales'!C137</f>
        <v>0</v>
      </c>
      <c r="W47" s="104">
        <f>+'[7]Detalle Ingresos Mensuales'!D47+'[7]Detalle Ingresos Mensuales'!D92+'[7]Detalle Ingresos Mensuales'!D137</f>
        <v>0</v>
      </c>
      <c r="X47" s="104">
        <f>+'[7]Detalle Ingresos Mensuales'!E47+'[7]Detalle Ingresos Mensuales'!E92+'[7]Detalle Ingresos Mensuales'!E137</f>
        <v>0</v>
      </c>
      <c r="Y47" s="104">
        <f>+'[7]Detalle Ingresos Mensuales'!F47+'[7]Detalle Ingresos Mensuales'!F92+'[7]Detalle Ingresos Mensuales'!F137</f>
        <v>0</v>
      </c>
      <c r="Z47" s="104">
        <f>+'[7]Detalle Ingresos Mensuales'!G47+'[7]Detalle Ingresos Mensuales'!G92+'[7]Detalle Ingresos Mensuales'!G137</f>
        <v>0</v>
      </c>
      <c r="AA47" s="104">
        <f>+'[7]Detalle Ingresos Mensuales'!H47+'[7]Detalle Ingresos Mensuales'!H92+'[7]Detalle Ingresos Mensuales'!H137</f>
        <v>0</v>
      </c>
      <c r="AB47" s="104">
        <f>+'[7]Detalle Ingresos Mensuales'!I47+'[7]Detalle Ingresos Mensuales'!I92+'[7]Detalle Ingresos Mensuales'!I137</f>
        <v>0</v>
      </c>
      <c r="AC47" s="104">
        <f>+'[7]Detalle Ingresos Mensuales'!J47+'[7]Detalle Ingresos Mensuales'!J92+'[7]Detalle Ingresos Mensuales'!J137</f>
        <v>0</v>
      </c>
      <c r="AD47" s="104">
        <f>+'[7]Detalle Ingresos Mensuales'!K47+'[7]Detalle Ingresos Mensuales'!K92+'[7]Detalle Ingresos Mensuales'!K137</f>
        <v>0</v>
      </c>
      <c r="AE47" s="104">
        <f>+'[7]Detalle Ingresos Mensuales'!L47+'[7]Detalle Ingresos Mensuales'!L92+'[7]Detalle Ingresos Mensuales'!L137</f>
        <v>0</v>
      </c>
      <c r="AF47" s="104">
        <f>+'[7]Detalle Ingresos Mensuales'!M47+'[7]Detalle Ingresos Mensuales'!M92+'[7]Detalle Ingresos Mensuales'!M137</f>
        <v>0</v>
      </c>
      <c r="AG47" s="104">
        <f>+'[7]Detalle Ingresos Mensuales'!N47+'[7]Detalle Ingresos Mensuales'!N92+'[7]Detalle Ingresos Mensuales'!N137</f>
        <v>0</v>
      </c>
      <c r="AH47" s="104">
        <f>SUM(V47:AG47)</f>
        <v>0</v>
      </c>
    </row>
    <row r="48" spans="2:34" s="93" customFormat="1" x14ac:dyDescent="0.2">
      <c r="B48" s="94" t="s">
        <v>513</v>
      </c>
      <c r="C48" s="89" t="s">
        <v>513</v>
      </c>
      <c r="D48" s="89">
        <v>0</v>
      </c>
      <c r="E48" s="89">
        <v>0</v>
      </c>
      <c r="F48" s="89" t="s">
        <v>509</v>
      </c>
      <c r="G48" s="89" t="s">
        <v>509</v>
      </c>
      <c r="H48" s="89">
        <v>0</v>
      </c>
      <c r="I48" s="89" t="s">
        <v>510</v>
      </c>
      <c r="J48" s="90" t="s">
        <v>511</v>
      </c>
      <c r="K48" s="91" t="s">
        <v>563</v>
      </c>
      <c r="L48" s="95">
        <f>SUM(L49:L50)</f>
        <v>78538457108.960007</v>
      </c>
      <c r="M48" s="95">
        <f t="shared" ref="M48:AH48" si="77">SUM(M49:M50)</f>
        <v>0</v>
      </c>
      <c r="N48" s="95">
        <f t="shared" si="77"/>
        <v>78538457108.960007</v>
      </c>
      <c r="O48" s="95">
        <f t="shared" si="77"/>
        <v>0</v>
      </c>
      <c r="P48" s="95">
        <f t="shared" si="77"/>
        <v>78538457108.960007</v>
      </c>
      <c r="Q48" s="95">
        <f t="shared" si="77"/>
        <v>0</v>
      </c>
      <c r="R48" s="95">
        <f t="shared" si="77"/>
        <v>0</v>
      </c>
      <c r="S48" s="95">
        <f t="shared" si="77"/>
        <v>78538457108.960007</v>
      </c>
      <c r="T48" s="95">
        <f t="shared" si="77"/>
        <v>78538457108.960007</v>
      </c>
      <c r="U48" s="95">
        <f t="shared" si="77"/>
        <v>0</v>
      </c>
      <c r="V48" s="95">
        <f t="shared" si="77"/>
        <v>78538457108.960007</v>
      </c>
      <c r="W48" s="95">
        <f t="shared" si="77"/>
        <v>0</v>
      </c>
      <c r="X48" s="95">
        <f t="shared" si="77"/>
        <v>0</v>
      </c>
      <c r="Y48" s="95">
        <f t="shared" si="77"/>
        <v>0</v>
      </c>
      <c r="Z48" s="95">
        <f t="shared" si="77"/>
        <v>0</v>
      </c>
      <c r="AA48" s="95">
        <f t="shared" si="77"/>
        <v>0</v>
      </c>
      <c r="AB48" s="95">
        <f t="shared" si="77"/>
        <v>0</v>
      </c>
      <c r="AC48" s="95">
        <f t="shared" si="77"/>
        <v>0</v>
      </c>
      <c r="AD48" s="95">
        <f t="shared" si="77"/>
        <v>0</v>
      </c>
      <c r="AE48" s="95">
        <f t="shared" si="77"/>
        <v>0</v>
      </c>
      <c r="AF48" s="95">
        <f t="shared" si="77"/>
        <v>0</v>
      </c>
      <c r="AG48" s="95">
        <f t="shared" si="77"/>
        <v>0</v>
      </c>
      <c r="AH48" s="95">
        <f t="shared" si="77"/>
        <v>78538457108.960007</v>
      </c>
    </row>
    <row r="49" spans="2:34" x14ac:dyDescent="0.2">
      <c r="B49" s="99" t="s">
        <v>513</v>
      </c>
      <c r="C49" s="100" t="s">
        <v>513</v>
      </c>
      <c r="D49" s="100" t="s">
        <v>508</v>
      </c>
      <c r="E49" s="100" t="s">
        <v>510</v>
      </c>
      <c r="F49" s="100" t="s">
        <v>509</v>
      </c>
      <c r="G49" s="100" t="s">
        <v>509</v>
      </c>
      <c r="H49" s="100" t="s">
        <v>510</v>
      </c>
      <c r="I49" s="100" t="s">
        <v>510</v>
      </c>
      <c r="J49" s="101" t="s">
        <v>511</v>
      </c>
      <c r="K49" s="102" t="s">
        <v>564</v>
      </c>
      <c r="L49" s="103">
        <f>+'[7]Resumen General (1)'!Q50</f>
        <v>2060719828</v>
      </c>
      <c r="M49" s="104">
        <f>+'[7]Presuspuestos Extraordinarios'!R47</f>
        <v>0</v>
      </c>
      <c r="N49" s="104">
        <f t="shared" ref="N49:N50" si="78">SUM(L49:M49)</f>
        <v>2060719828</v>
      </c>
      <c r="O49" s="104">
        <f>+AA49</f>
        <v>0</v>
      </c>
      <c r="P49" s="104">
        <f t="shared" ref="P49:P50" si="79">+AH49</f>
        <v>2060719828</v>
      </c>
      <c r="Q49" s="104">
        <f t="shared" ref="Q49:Q50" si="80">+N49-P49</f>
        <v>0</v>
      </c>
      <c r="R49" s="104">
        <f t="shared" ref="R49:R50" si="81">SUM(Y49:AA49)</f>
        <v>0</v>
      </c>
      <c r="S49" s="104">
        <f t="shared" ref="S49:S50" si="82">SUBTOTAL(9,V49:X49)</f>
        <v>2060719828</v>
      </c>
      <c r="T49" s="104">
        <f t="shared" ref="T49:T50" si="83">SUM(R49:S49)</f>
        <v>2060719828</v>
      </c>
      <c r="U49" s="104">
        <f t="shared" ref="U49:U50" si="84">+N49-T49</f>
        <v>0</v>
      </c>
      <c r="V49" s="104">
        <f>+'[7]Detalle Ingresos Mensuales'!C49+'[7]Detalle Ingresos Mensuales'!C94+'[7]Detalle Ingresos Mensuales'!C139</f>
        <v>2060719828</v>
      </c>
      <c r="W49" s="104">
        <f>+'[7]Detalle Ingresos Mensuales'!D49+'[7]Detalle Ingresos Mensuales'!D94+'[7]Detalle Ingresos Mensuales'!D139</f>
        <v>0</v>
      </c>
      <c r="X49" s="104">
        <f>+'[7]Detalle Ingresos Mensuales'!E49+'[7]Detalle Ingresos Mensuales'!E94+'[7]Detalle Ingresos Mensuales'!E139</f>
        <v>0</v>
      </c>
      <c r="Y49" s="104">
        <f>+'[7]Detalle Ingresos Mensuales'!F49+'[7]Detalle Ingresos Mensuales'!F94+'[7]Detalle Ingresos Mensuales'!F139</f>
        <v>0</v>
      </c>
      <c r="Z49" s="104">
        <f>+'[7]Detalle Ingresos Mensuales'!G49+'[7]Detalle Ingresos Mensuales'!G94+'[7]Detalle Ingresos Mensuales'!G139</f>
        <v>0</v>
      </c>
      <c r="AA49" s="104">
        <f>+'[7]Detalle Ingresos Mensuales'!H49+'[7]Detalle Ingresos Mensuales'!H94+'[7]Detalle Ingresos Mensuales'!H139</f>
        <v>0</v>
      </c>
      <c r="AB49" s="104">
        <f>+'[7]Detalle Ingresos Mensuales'!I49+'[7]Detalle Ingresos Mensuales'!I94+'[7]Detalle Ingresos Mensuales'!I139</f>
        <v>0</v>
      </c>
      <c r="AC49" s="104">
        <f>+'[7]Detalle Ingresos Mensuales'!J49+'[7]Detalle Ingresos Mensuales'!J94+'[7]Detalle Ingresos Mensuales'!J139</f>
        <v>0</v>
      </c>
      <c r="AD49" s="104">
        <f>+'[7]Detalle Ingresos Mensuales'!K49+'[7]Detalle Ingresos Mensuales'!K94+'[7]Detalle Ingresos Mensuales'!K139</f>
        <v>0</v>
      </c>
      <c r="AE49" s="104">
        <f>+'[7]Detalle Ingresos Mensuales'!L49+'[7]Detalle Ingresos Mensuales'!L94+'[7]Detalle Ingresos Mensuales'!L139</f>
        <v>0</v>
      </c>
      <c r="AF49" s="104">
        <f>+'[7]Detalle Ingresos Mensuales'!M49+'[7]Detalle Ingresos Mensuales'!M94+'[7]Detalle Ingresos Mensuales'!M139</f>
        <v>0</v>
      </c>
      <c r="AG49" s="104">
        <f>+'[7]Detalle Ingresos Mensuales'!N49+'[7]Detalle Ingresos Mensuales'!N94+'[7]Detalle Ingresos Mensuales'!N139</f>
        <v>0</v>
      </c>
      <c r="AH49" s="104">
        <f t="shared" ref="AH49:AH50" si="85">SUM(V49:AG49)</f>
        <v>2060719828</v>
      </c>
    </row>
    <row r="50" spans="2:34" x14ac:dyDescent="0.2">
      <c r="B50" s="99" t="s">
        <v>513</v>
      </c>
      <c r="C50" s="100" t="s">
        <v>513</v>
      </c>
      <c r="D50" s="100" t="s">
        <v>515</v>
      </c>
      <c r="E50" s="100" t="s">
        <v>510</v>
      </c>
      <c r="F50" s="100" t="s">
        <v>509</v>
      </c>
      <c r="G50" s="100" t="s">
        <v>509</v>
      </c>
      <c r="H50" s="100" t="s">
        <v>510</v>
      </c>
      <c r="I50" s="100" t="s">
        <v>510</v>
      </c>
      <c r="J50" s="101" t="s">
        <v>511</v>
      </c>
      <c r="K50" s="102" t="s">
        <v>565</v>
      </c>
      <c r="L50" s="103">
        <f>+'[7]Resumen General (1)'!Q51</f>
        <v>76477737280.960007</v>
      </c>
      <c r="M50" s="104">
        <f>+'[7]Presuspuestos Extraordinarios'!R48</f>
        <v>0</v>
      </c>
      <c r="N50" s="104">
        <f t="shared" si="78"/>
        <v>76477737280.960007</v>
      </c>
      <c r="O50" s="104">
        <f>+AA50</f>
        <v>0</v>
      </c>
      <c r="P50" s="104">
        <f t="shared" si="79"/>
        <v>76477737280.960007</v>
      </c>
      <c r="Q50" s="104">
        <f t="shared" si="80"/>
        <v>0</v>
      </c>
      <c r="R50" s="104">
        <f t="shared" si="81"/>
        <v>0</v>
      </c>
      <c r="S50" s="104">
        <f t="shared" si="82"/>
        <v>76477737280.960007</v>
      </c>
      <c r="T50" s="104">
        <f t="shared" si="83"/>
        <v>76477737280.960007</v>
      </c>
      <c r="U50" s="104">
        <f t="shared" si="84"/>
        <v>0</v>
      </c>
      <c r="V50" s="104">
        <f>+'[7]Detalle Ingresos Mensuales'!C50+'[7]Detalle Ingresos Mensuales'!C95+'[7]Detalle Ingresos Mensuales'!C140</f>
        <v>76477737280.960007</v>
      </c>
      <c r="W50" s="104">
        <f>+'[7]Detalle Ingresos Mensuales'!D50+'[7]Detalle Ingresos Mensuales'!D95+'[7]Detalle Ingresos Mensuales'!D140</f>
        <v>0</v>
      </c>
      <c r="X50" s="104">
        <f>+'[7]Detalle Ingresos Mensuales'!E50+'[7]Detalle Ingresos Mensuales'!E95+'[7]Detalle Ingresos Mensuales'!E140</f>
        <v>0</v>
      </c>
      <c r="Y50" s="104">
        <f>+'[7]Detalle Ingresos Mensuales'!F50+'[7]Detalle Ingresos Mensuales'!F95+'[7]Detalle Ingresos Mensuales'!F140</f>
        <v>0</v>
      </c>
      <c r="Z50" s="104">
        <f>+'[7]Detalle Ingresos Mensuales'!G50+'[7]Detalle Ingresos Mensuales'!G95+'[7]Detalle Ingresos Mensuales'!G140</f>
        <v>0</v>
      </c>
      <c r="AA50" s="104">
        <f>+'[7]Detalle Ingresos Mensuales'!H50+'[7]Detalle Ingresos Mensuales'!H95+'[7]Detalle Ingresos Mensuales'!H140</f>
        <v>0</v>
      </c>
      <c r="AB50" s="104">
        <f>+'[7]Detalle Ingresos Mensuales'!I50+'[7]Detalle Ingresos Mensuales'!I95+'[7]Detalle Ingresos Mensuales'!I140</f>
        <v>0</v>
      </c>
      <c r="AC50" s="104">
        <f>+'[7]Detalle Ingresos Mensuales'!J50+'[7]Detalle Ingresos Mensuales'!J95+'[7]Detalle Ingresos Mensuales'!J140</f>
        <v>0</v>
      </c>
      <c r="AD50" s="104">
        <f>+'[7]Detalle Ingresos Mensuales'!K50+'[7]Detalle Ingresos Mensuales'!K95+'[7]Detalle Ingresos Mensuales'!K140</f>
        <v>0</v>
      </c>
      <c r="AE50" s="104">
        <f>+'[7]Detalle Ingresos Mensuales'!L50+'[7]Detalle Ingresos Mensuales'!L95+'[7]Detalle Ingresos Mensuales'!L140</f>
        <v>0</v>
      </c>
      <c r="AF50" s="104">
        <f>+'[7]Detalle Ingresos Mensuales'!M50+'[7]Detalle Ingresos Mensuales'!M95+'[7]Detalle Ingresos Mensuales'!M140</f>
        <v>0</v>
      </c>
      <c r="AG50" s="104">
        <f>+'[7]Detalle Ingresos Mensuales'!N50+'[7]Detalle Ingresos Mensuales'!N95+'[7]Detalle Ingresos Mensuales'!N140</f>
        <v>0</v>
      </c>
      <c r="AH50" s="104">
        <f t="shared" si="85"/>
        <v>76477737280.960007</v>
      </c>
    </row>
    <row r="51" spans="2:34" s="93" customFormat="1" x14ac:dyDescent="0.2">
      <c r="B51" s="115"/>
      <c r="C51" s="116"/>
      <c r="D51" s="116"/>
      <c r="E51" s="116"/>
      <c r="F51" s="116"/>
      <c r="G51" s="116"/>
      <c r="H51" s="116"/>
      <c r="I51" s="116"/>
      <c r="J51" s="117"/>
      <c r="K51" s="91" t="s">
        <v>566</v>
      </c>
      <c r="L51" s="95">
        <f t="shared" ref="L51:AH51" si="86">SUM(L7+L35+L44)</f>
        <v>159953620350.84927</v>
      </c>
      <c r="M51" s="95">
        <f t="shared" si="86"/>
        <v>0</v>
      </c>
      <c r="N51" s="95">
        <f>SUM(N7+N35+N44)</f>
        <v>159953620350.84927</v>
      </c>
      <c r="O51" s="95">
        <f t="shared" si="86"/>
        <v>10922876277.4</v>
      </c>
      <c r="P51" s="95">
        <f t="shared" si="86"/>
        <v>132073796712.02</v>
      </c>
      <c r="Q51" s="95">
        <f t="shared" si="86"/>
        <v>27879823638.829277</v>
      </c>
      <c r="R51" s="95">
        <f t="shared" si="86"/>
        <v>22154910829.639999</v>
      </c>
      <c r="S51" s="95">
        <f t="shared" si="86"/>
        <v>109918885882.38</v>
      </c>
      <c r="T51" s="95">
        <f t="shared" si="86"/>
        <v>132073796712.02002</v>
      </c>
      <c r="U51" s="95">
        <f t="shared" si="86"/>
        <v>27879823638.829269</v>
      </c>
      <c r="V51" s="95">
        <f t="shared" si="86"/>
        <v>86703607651.880005</v>
      </c>
      <c r="W51" s="95">
        <f t="shared" si="86"/>
        <v>9618330778.3699989</v>
      </c>
      <c r="X51" s="95">
        <f t="shared" si="86"/>
        <v>13596947452.129999</v>
      </c>
      <c r="Y51" s="95">
        <f t="shared" si="86"/>
        <v>9929116564.0699997</v>
      </c>
      <c r="Z51" s="95">
        <f t="shared" si="86"/>
        <v>1302917988.1700001</v>
      </c>
      <c r="AA51" s="95">
        <f t="shared" si="86"/>
        <v>10922876277.4</v>
      </c>
      <c r="AB51" s="95">
        <f t="shared" si="86"/>
        <v>0</v>
      </c>
      <c r="AC51" s="95">
        <f t="shared" si="86"/>
        <v>0</v>
      </c>
      <c r="AD51" s="95">
        <f t="shared" si="86"/>
        <v>0</v>
      </c>
      <c r="AE51" s="95">
        <f t="shared" si="86"/>
        <v>0</v>
      </c>
      <c r="AF51" s="95">
        <f t="shared" si="86"/>
        <v>0</v>
      </c>
      <c r="AG51" s="95">
        <f t="shared" si="86"/>
        <v>0</v>
      </c>
      <c r="AH51" s="95">
        <f t="shared" si="86"/>
        <v>132073796712.02</v>
      </c>
    </row>
    <row r="53" spans="2:34" hidden="1" x14ac:dyDescent="0.2">
      <c r="K53" s="119" t="s">
        <v>567</v>
      </c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</row>
  </sheetData>
  <autoFilter ref="L5:AH51" xr:uid="{F64EE87A-CB3A-4F41-A8FF-FD69E4EE745D}">
    <filterColumn colId="8">
      <filters blank="1">
        <filter val="1,328,195.55"/>
        <filter val="1,541,474.05"/>
        <filter val="1,867,127,737.69"/>
        <filter val="114,759,885.70"/>
        <filter val="15,126,709,192.72"/>
        <filter val="15,127,103,878.74"/>
        <filter val="15,171,523,005.64"/>
        <filter val="2,060,719,828.00"/>
        <filter val="2,249,380,053.33"/>
        <filter val="2,610,416,841.60"/>
        <filter val="2,611,958,315.65"/>
        <filter val="213,278.50"/>
        <filter val="246,276,902.57"/>
        <filter val="361,036,788.27"/>
        <filter val="382,252,315.64"/>
        <filter val="394,686.02"/>
        <filter val="44,419,126.90"/>
        <filter val="76,477,737,280.96"/>
        <filter val="78,538,457,108.96"/>
        <filter val="96,321,938,430.25"/>
      </filters>
    </filterColumn>
  </autoFilter>
  <mergeCells count="26">
    <mergeCell ref="AH5:AH6"/>
    <mergeCell ref="K53:Z53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P5:P6"/>
    <mergeCell ref="Q5:Q6"/>
    <mergeCell ref="R5:R6"/>
    <mergeCell ref="S5:S6"/>
    <mergeCell ref="T5:T6"/>
    <mergeCell ref="U5:U6"/>
    <mergeCell ref="B5:J6"/>
    <mergeCell ref="K5:K6"/>
    <mergeCell ref="L5:L6"/>
    <mergeCell ref="M5:M6"/>
    <mergeCell ref="N5:N6"/>
    <mergeCell ref="O5:O6"/>
  </mergeCells>
  <hyperlinks>
    <hyperlink ref="K1" location="Indice!A1" display="PRESUPUESTO ORDINARIO 2020" xr:uid="{09051D0A-7450-48E8-9B15-99A660206C03}"/>
  </hyperlinks>
  <printOptions horizontalCentered="1"/>
  <pageMargins left="0.59055118110236227" right="0.59055118110236227" top="0.98425196850393704" bottom="0.98425196850393704" header="0.59055118110236227" footer="0.59055118110236227"/>
  <pageSetup scale="58" orientation="landscape" r:id="rId1"/>
  <headerFooter>
    <oddHeader>&amp;L&amp;"-,Cursiva"&amp;12Banco Hipotecario de la Vivienda</oddHeader>
    <oddFooter>&amp;L&amp;"-,Cursiva"&amp;12Informe de Ejecución Presupuestaria &amp;R&amp;"-,Cursiva"&amp;12 1</oddFooter>
  </headerFooter>
  <colBreaks count="1" manualBreakCount="1">
    <brk id="21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7B564-8402-4B51-ABA1-67AF31F2D4EC}">
  <sheetPr filterMode="1"/>
  <dimension ref="A1:VH284"/>
  <sheetViews>
    <sheetView showGridLines="0" tabSelected="1" zoomScale="98" zoomScaleNormal="98" workbookViewId="0">
      <pane xSplit="3" ySplit="6" topLeftCell="D80" activePane="bottomRight" state="frozen"/>
      <selection pane="topRight" activeCell="D1" sqref="D1"/>
      <selection pane="bottomLeft" activeCell="A7" sqref="A7"/>
      <selection pane="bottomRight" activeCell="C1" sqref="C1"/>
    </sheetView>
  </sheetViews>
  <sheetFormatPr baseColWidth="10" defaultColWidth="9.140625" defaultRowHeight="15" x14ac:dyDescent="0.2"/>
  <cols>
    <col min="1" max="1" width="3" style="127" customWidth="1"/>
    <col min="2" max="2" width="10.5703125" style="70" hidden="1" customWidth="1"/>
    <col min="3" max="3" width="82.5703125" style="3" customWidth="1"/>
    <col min="4" max="4" width="17.140625" style="1" hidden="1" customWidth="1"/>
    <col min="5" max="5" width="16.28515625" style="1" hidden="1" customWidth="1"/>
    <col min="6" max="6" width="18.28515625" style="1" customWidth="1"/>
    <col min="7" max="7" width="17.42578125" style="1" customWidth="1"/>
    <col min="8" max="8" width="16.85546875" style="1" bestFit="1" customWidth="1"/>
    <col min="9" max="9" width="17.140625" style="1" hidden="1" customWidth="1"/>
    <col min="10" max="10" width="18.42578125" style="5" hidden="1" customWidth="1"/>
    <col min="11" max="11" width="13.7109375" style="6" hidden="1" customWidth="1"/>
    <col min="12" max="12" width="16.42578125" style="1" hidden="1" customWidth="1"/>
    <col min="13" max="13" width="19.5703125" style="1" hidden="1" customWidth="1"/>
    <col min="14" max="14" width="16.42578125" style="1" hidden="1" customWidth="1"/>
    <col min="15" max="15" width="17.140625" style="1" hidden="1" customWidth="1"/>
    <col min="16" max="16" width="14.7109375" style="1" hidden="1" customWidth="1"/>
    <col min="17" max="16384" width="9.140625" style="1"/>
  </cols>
  <sheetData>
    <row r="1" spans="1:67" x14ac:dyDescent="0.2">
      <c r="C1" s="2" t="s">
        <v>0</v>
      </c>
      <c r="F1" s="4"/>
      <c r="G1" s="4"/>
      <c r="H1" s="4"/>
      <c r="I1" s="4"/>
      <c r="L1" s="4"/>
      <c r="M1" s="4"/>
      <c r="N1" s="4"/>
      <c r="O1" s="4"/>
    </row>
    <row r="2" spans="1:67" x14ac:dyDescent="0.2">
      <c r="C2" s="2" t="s">
        <v>1</v>
      </c>
      <c r="F2" s="4"/>
      <c r="G2" s="4"/>
      <c r="H2" s="4"/>
      <c r="I2" s="4"/>
      <c r="L2" s="4"/>
      <c r="M2" s="4"/>
      <c r="N2" s="4"/>
      <c r="O2" s="4"/>
    </row>
    <row r="3" spans="1:67" x14ac:dyDescent="0.2">
      <c r="C3" s="2" t="str">
        <f>+'[1]Programa I'!A3</f>
        <v>DEL 01 DE ENERO AL 30 DE JUNIO 2020</v>
      </c>
      <c r="F3" s="4"/>
      <c r="G3" s="4"/>
      <c r="H3" s="4"/>
      <c r="I3" s="4"/>
      <c r="L3" s="4"/>
      <c r="M3" s="4"/>
      <c r="N3" s="4"/>
      <c r="O3" s="4"/>
    </row>
    <row r="4" spans="1:67" x14ac:dyDescent="0.2">
      <c r="C4" s="2" t="s">
        <v>2</v>
      </c>
      <c r="D4" s="6"/>
      <c r="F4" s="4"/>
      <c r="G4" s="4"/>
      <c r="H4" s="4"/>
      <c r="I4" s="4"/>
      <c r="L4" s="4"/>
      <c r="M4" s="4"/>
      <c r="N4" s="4"/>
      <c r="O4" s="4"/>
    </row>
    <row r="5" spans="1:67" s="7" customFormat="1" ht="30.95" customHeight="1" x14ac:dyDescent="0.2">
      <c r="A5" s="128"/>
      <c r="B5" s="122"/>
      <c r="C5" s="123" t="s">
        <v>3</v>
      </c>
      <c r="D5" s="8" t="s">
        <v>4</v>
      </c>
      <c r="E5" s="9" t="s">
        <v>5</v>
      </c>
      <c r="F5" s="8" t="s">
        <v>6</v>
      </c>
      <c r="G5" s="10" t="s">
        <v>7</v>
      </c>
      <c r="H5" s="10" t="s">
        <v>8</v>
      </c>
      <c r="I5" s="11" t="s">
        <v>9</v>
      </c>
      <c r="J5" s="12"/>
      <c r="K5" s="6"/>
      <c r="L5" s="11" t="s">
        <v>10</v>
      </c>
      <c r="M5" s="10" t="s">
        <v>11</v>
      </c>
      <c r="N5" s="8" t="s">
        <v>12</v>
      </c>
      <c r="O5" s="8" t="s">
        <v>13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67" s="7" customFormat="1" ht="24" hidden="1" customHeight="1" x14ac:dyDescent="0.2">
      <c r="B6" s="120"/>
      <c r="C6" s="121"/>
      <c r="D6" s="13"/>
      <c r="E6" s="14" t="s">
        <v>14</v>
      </c>
      <c r="F6" s="13"/>
      <c r="G6" s="15" t="s">
        <v>15</v>
      </c>
      <c r="H6" s="15" t="str">
        <f>+G6</f>
        <v>JUNIO</v>
      </c>
      <c r="I6" s="16" t="s">
        <v>16</v>
      </c>
      <c r="J6" s="17" t="s">
        <v>17</v>
      </c>
      <c r="K6" s="6"/>
      <c r="L6" s="18"/>
      <c r="M6" s="15" t="s">
        <v>18</v>
      </c>
      <c r="N6" s="13"/>
      <c r="O6" s="1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67" s="7" customFormat="1" x14ac:dyDescent="0.2">
      <c r="A7" s="128"/>
      <c r="B7" s="19">
        <v>0</v>
      </c>
      <c r="C7" s="124" t="s">
        <v>19</v>
      </c>
      <c r="D7" s="20">
        <f>+D8+D12+D17+D23+D29+D34</f>
        <v>4128388659.1909695</v>
      </c>
      <c r="E7" s="20">
        <f>+E8+E12+E17+E23+E29+E34</f>
        <v>107314386.67740068</v>
      </c>
      <c r="F7" s="21">
        <f t="shared" ref="F7" si="0">+F8+F12+F17+F23+F29+F34</f>
        <v>4235703045.8683701</v>
      </c>
      <c r="G7" s="22">
        <f>+G8+G12+G17+G23+G29+G34</f>
        <v>269987916.32999998</v>
      </c>
      <c r="H7" s="22">
        <f t="shared" ref="H7:I7" si="1">+H8+H12+H17+H23+H29+H34</f>
        <v>1826390403.3400002</v>
      </c>
      <c r="I7" s="22">
        <f t="shared" si="1"/>
        <v>2409312642.5283704</v>
      </c>
      <c r="J7" s="23">
        <f t="shared" ref="J7:J8" si="2">IF(F7=0,0,+I7/F7)</f>
        <v>0.56881056496122528</v>
      </c>
      <c r="K7" s="6"/>
      <c r="L7" s="21">
        <f t="shared" ref="L7:O7" si="3">+L8+L12+L17+L23+L29+L34</f>
        <v>804154480.13999999</v>
      </c>
      <c r="M7" s="22">
        <f t="shared" si="3"/>
        <v>1022235923.1999999</v>
      </c>
      <c r="N7" s="22">
        <f t="shared" si="3"/>
        <v>1826390403.3400002</v>
      </c>
      <c r="O7" s="22">
        <f t="shared" si="3"/>
        <v>2409312642.5283704</v>
      </c>
      <c r="P7" s="4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67" x14ac:dyDescent="0.2">
      <c r="B8" s="24">
        <v>0.01</v>
      </c>
      <c r="C8" s="136" t="s">
        <v>20</v>
      </c>
      <c r="D8" s="25">
        <f>SUM(D9:D11)</f>
        <v>1697802349.5200002</v>
      </c>
      <c r="E8" s="25">
        <f>SUM(E9:E11)</f>
        <v>77732103.980000004</v>
      </c>
      <c r="F8" s="30">
        <f t="shared" ref="F8:I8" si="4">SUM(F9:F11)</f>
        <v>1775534453.5000002</v>
      </c>
      <c r="G8" s="30">
        <f t="shared" si="4"/>
        <v>130512719.13999999</v>
      </c>
      <c r="H8" s="30">
        <f t="shared" si="4"/>
        <v>770750029.9000001</v>
      </c>
      <c r="I8" s="26">
        <f t="shared" si="4"/>
        <v>1004784423.6000003</v>
      </c>
      <c r="J8" s="27">
        <f t="shared" si="2"/>
        <v>0.56590533718978608</v>
      </c>
      <c r="L8" s="26">
        <f t="shared" ref="L8:O8" si="5">SUM(L9:L11)</f>
        <v>390902541.70999998</v>
      </c>
      <c r="M8" s="26">
        <f t="shared" si="5"/>
        <v>379847488.18999994</v>
      </c>
      <c r="N8" s="26">
        <f t="shared" si="5"/>
        <v>770750029.89999998</v>
      </c>
      <c r="O8" s="26">
        <f t="shared" si="5"/>
        <v>1004784423.6000004</v>
      </c>
      <c r="P8" s="4"/>
    </row>
    <row r="9" spans="1:67" hidden="1" x14ac:dyDescent="0.2">
      <c r="A9" s="1"/>
      <c r="B9" s="28" t="s">
        <v>21</v>
      </c>
      <c r="C9" s="29" t="s">
        <v>22</v>
      </c>
      <c r="D9" s="30">
        <f>+'[1]Presupuesto 2020'!U9</f>
        <v>1652425585.2000003</v>
      </c>
      <c r="E9" s="30">
        <f>+'[1]Programa I'!D9+'[1]Programa II'!D9+'[1]Programa III'!D9+'[1]Programa IV'!D9+'[1]Programa V'!D9</f>
        <v>27183025.98</v>
      </c>
      <c r="F9" s="31">
        <f>SUM(D9:E9)</f>
        <v>1679608611.1800003</v>
      </c>
      <c r="G9" s="31">
        <f>+'[1]Programa I'!F9+'[1]Programa II'!F9+'[1]Programa III'!F9+'[1]Programa IV'!F9+'[1]Programa V'!F9</f>
        <v>124424167.63999999</v>
      </c>
      <c r="H9" s="31">
        <f>+'[1]Total Programa'!U8</f>
        <v>747383546.60000002</v>
      </c>
      <c r="I9" s="31">
        <f>+F9-H9</f>
        <v>932225064.58000028</v>
      </c>
      <c r="J9" s="32">
        <f>IF(F9=0,0,+I9/F9)</f>
        <v>0.55502517573130949</v>
      </c>
      <c r="L9" s="31">
        <f>+'[1]Programa I'!K9+'[1]Programa II'!K9+'[1]Programa III'!K9+'[1]Programa IV'!K9+'[1]Programa V'!K9</f>
        <v>377181615.92999995</v>
      </c>
      <c r="M9" s="31">
        <f>+'[1]Programa I'!L9+'[1]Programa II'!L9+'[1]Programa III'!L9+'[1]Programa IV'!L9+'[1]Programa V'!L9</f>
        <v>370201930.66999996</v>
      </c>
      <c r="N9" s="31">
        <f>SUM(L9:M9)</f>
        <v>747383546.5999999</v>
      </c>
      <c r="O9" s="31">
        <f>+F9-N9</f>
        <v>932225064.5800004</v>
      </c>
      <c r="P9" s="4"/>
    </row>
    <row r="10" spans="1:67" hidden="1" x14ac:dyDescent="0.2">
      <c r="A10" s="1"/>
      <c r="B10" s="28" t="s">
        <v>23</v>
      </c>
      <c r="C10" s="29" t="s">
        <v>24</v>
      </c>
      <c r="D10" s="30">
        <f>+'[1]Presupuesto 2020'!U10</f>
        <v>17681531.039999999</v>
      </c>
      <c r="E10" s="30">
        <f>+'[1]Programa I'!D10+'[1]Programa II'!D10+'[1]Programa III'!D10+'[1]Programa IV'!D10+'[1]Programa V'!D10</f>
        <v>50549078</v>
      </c>
      <c r="F10" s="31">
        <f t="shared" ref="F10:F11" si="6">SUM(D10:E10)</f>
        <v>68230609.039999992</v>
      </c>
      <c r="G10" s="31">
        <f>+'[1]Programa I'!F10+'[1]Programa II'!F10+'[1]Programa III'!F10+'[1]Programa IV'!F10+'[1]Programa V'!F10</f>
        <v>3816187.1399999997</v>
      </c>
      <c r="H10" s="31">
        <f>+'[1]Total Programa'!U9</f>
        <v>16417949.07</v>
      </c>
      <c r="I10" s="31">
        <f t="shared" ref="I10:I11" si="7">+F10-H10</f>
        <v>51812659.969999991</v>
      </c>
      <c r="J10" s="32">
        <f t="shared" ref="J10:J77" si="8">IF(F10=0,0,+I10/F10)</f>
        <v>0.75937560427791251</v>
      </c>
      <c r="L10" s="31">
        <f>+'[1]Programa I'!K10+'[1]Programa II'!K10+'[1]Programa III'!K10+'[1]Programa IV'!K10+'[1]Programa V'!K10</f>
        <v>11448561.419999998</v>
      </c>
      <c r="M10" s="31">
        <f>+'[1]Programa I'!L10+'[1]Programa II'!L10+'[1]Programa III'!L10+'[1]Programa IV'!L10+'[1]Programa V'!L10</f>
        <v>4969387.6500000004</v>
      </c>
      <c r="N10" s="31">
        <f t="shared" ref="N10:N11" si="9">SUM(L10:M10)</f>
        <v>16417949.069999998</v>
      </c>
      <c r="O10" s="31">
        <f>+F10-N10</f>
        <v>51812659.969999991</v>
      </c>
      <c r="P10" s="4"/>
    </row>
    <row r="11" spans="1:67" s="7" customFormat="1" hidden="1" x14ac:dyDescent="0.2">
      <c r="B11" s="28" t="s">
        <v>25</v>
      </c>
      <c r="C11" s="29" t="s">
        <v>26</v>
      </c>
      <c r="D11" s="30">
        <f>+'[1]Presupuesto 2020'!U11</f>
        <v>27695233.280000001</v>
      </c>
      <c r="E11" s="30">
        <f>+'[1]Programa I'!D11+'[1]Programa II'!D11+'[1]Programa III'!D11+'[1]Programa IV'!D11+'[1]Programa V'!D11</f>
        <v>0</v>
      </c>
      <c r="F11" s="31">
        <f t="shared" si="6"/>
        <v>27695233.280000001</v>
      </c>
      <c r="G11" s="31">
        <f>+'[1]Programa I'!F11+'[1]Programa II'!F11+'[1]Programa III'!F11+'[1]Programa IV'!F11+'[1]Programa V'!F11</f>
        <v>2272364.36</v>
      </c>
      <c r="H11" s="31">
        <f>+'[1]Total Programa'!U10</f>
        <v>6948534.2300000004</v>
      </c>
      <c r="I11" s="31">
        <f t="shared" si="7"/>
        <v>20746699.050000001</v>
      </c>
      <c r="J11" s="32">
        <f t="shared" si="8"/>
        <v>0.74910721423610982</v>
      </c>
      <c r="K11" s="6"/>
      <c r="L11" s="31">
        <f>+'[1]Programa I'!K11+'[1]Programa II'!K11+'[1]Programa III'!K11+'[1]Programa IV'!K11+'[1]Programa V'!K11</f>
        <v>2272364.36</v>
      </c>
      <c r="M11" s="31">
        <f>+'[1]Programa I'!L11+'[1]Programa II'!L11+'[1]Programa III'!L11+'[1]Programa IV'!L11+'[1]Programa V'!L11</f>
        <v>4676169.87</v>
      </c>
      <c r="N11" s="31">
        <f t="shared" si="9"/>
        <v>6948534.2300000004</v>
      </c>
      <c r="O11" s="31">
        <f>+F11-N11</f>
        <v>20746699.050000001</v>
      </c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</row>
    <row r="12" spans="1:67" x14ac:dyDescent="0.2">
      <c r="B12" s="24">
        <v>0.02</v>
      </c>
      <c r="C12" s="136" t="s">
        <v>27</v>
      </c>
      <c r="D12" s="25">
        <f>SUM(D13:D16)</f>
        <v>185266203.03</v>
      </c>
      <c r="E12" s="25">
        <f>SUM(E13:E16)</f>
        <v>0</v>
      </c>
      <c r="F12" s="30">
        <f t="shared" ref="F12:I12" si="10">SUM(F13:F16)</f>
        <v>185266203.03</v>
      </c>
      <c r="G12" s="30">
        <f t="shared" si="10"/>
        <v>12740488.6</v>
      </c>
      <c r="H12" s="30">
        <f t="shared" si="10"/>
        <v>59617072.32</v>
      </c>
      <c r="I12" s="26">
        <f t="shared" si="10"/>
        <v>125649130.71000001</v>
      </c>
      <c r="J12" s="27">
        <f t="shared" si="8"/>
        <v>0.67820859204230444</v>
      </c>
      <c r="L12" s="26">
        <f t="shared" ref="L12:O12" si="11">SUM(L13:L16)</f>
        <v>34835705.32</v>
      </c>
      <c r="M12" s="26">
        <f t="shared" si="11"/>
        <v>24781367</v>
      </c>
      <c r="N12" s="26">
        <f t="shared" si="11"/>
        <v>59617072.32</v>
      </c>
      <c r="O12" s="26">
        <f t="shared" si="11"/>
        <v>125649130.71000001</v>
      </c>
      <c r="P12" s="4"/>
    </row>
    <row r="13" spans="1:67" hidden="1" x14ac:dyDescent="0.2">
      <c r="A13" s="1"/>
      <c r="B13" s="28" t="s">
        <v>28</v>
      </c>
      <c r="C13" s="29" t="s">
        <v>29</v>
      </c>
      <c r="D13" s="30">
        <f>+'[1]Presupuesto 2020'!U13</f>
        <v>27440000</v>
      </c>
      <c r="E13" s="30">
        <f>+'[1]Programa I'!D13+'[1]Programa II'!D13+'[1]Programa III'!D13+'[1]Programa IV'!D13+'[1]Programa V'!D13</f>
        <v>0</v>
      </c>
      <c r="F13" s="31">
        <f t="shared" ref="F13:F16" si="12">SUM(D13:E13)</f>
        <v>27440000</v>
      </c>
      <c r="G13" s="31">
        <f>+'[1]Programa I'!F13+'[1]Programa II'!F13+'[1]Programa III'!F13+'[1]Programa IV'!F13+'[1]Programa V'!F13</f>
        <v>1002048.6000000001</v>
      </c>
      <c r="H13" s="31">
        <f>+'[1]Total Programa'!U12</f>
        <v>3576635.7899999996</v>
      </c>
      <c r="I13" s="31">
        <f t="shared" ref="I13:I16" si="13">+F13-H13</f>
        <v>23863364.210000001</v>
      </c>
      <c r="J13" s="32">
        <f t="shared" si="8"/>
        <v>0.8696561301020409</v>
      </c>
      <c r="L13" s="31">
        <f>+'[1]Programa I'!K13+'[1]Programa II'!K13+'[1]Programa III'!K13+'[1]Programa IV'!K13+'[1]Programa V'!K13</f>
        <v>1506920.32</v>
      </c>
      <c r="M13" s="31">
        <f>+'[1]Programa I'!L13+'[1]Programa II'!L13+'[1]Programa III'!L13+'[1]Programa IV'!L13+'[1]Programa V'!L13</f>
        <v>2069715.47</v>
      </c>
      <c r="N13" s="31">
        <f t="shared" ref="N13:N16" si="14">SUM(L13:M13)</f>
        <v>3576635.79</v>
      </c>
      <c r="O13" s="31">
        <f>+F13-N13</f>
        <v>23863364.210000001</v>
      </c>
      <c r="P13" s="4"/>
    </row>
    <row r="14" spans="1:67" hidden="1" x14ac:dyDescent="0.2">
      <c r="A14" s="1"/>
      <c r="B14" s="28" t="s">
        <v>30</v>
      </c>
      <c r="C14" s="29" t="s">
        <v>31</v>
      </c>
      <c r="D14" s="30">
        <f>+'[1]Presupuesto 2020'!U14</f>
        <v>16964923.030000001</v>
      </c>
      <c r="E14" s="30">
        <f>+'[1]Programa I'!D14+'[1]Programa II'!D14+'[1]Programa III'!D14+'[1]Programa IV'!D14+'[1]Programa V'!D14</f>
        <v>0</v>
      </c>
      <c r="F14" s="31">
        <f t="shared" si="12"/>
        <v>16964923.030000001</v>
      </c>
      <c r="G14" s="31">
        <f>+'[1]Programa I'!F14+'[1]Programa II'!F14+'[1]Programa III'!F14+'[1]Programa IV'!F14+'[1]Programa V'!F14</f>
        <v>0</v>
      </c>
      <c r="H14" s="31">
        <f>+'[1]Total Programa'!U13</f>
        <v>73231.53</v>
      </c>
      <c r="I14" s="31">
        <f t="shared" si="13"/>
        <v>16891691.5</v>
      </c>
      <c r="J14" s="32">
        <f t="shared" si="8"/>
        <v>0.99568335618909076</v>
      </c>
      <c r="L14" s="31">
        <f>+'[1]Programa I'!K14+'[1]Programa II'!K14+'[1]Programa III'!K14+'[1]Programa IV'!K14+'[1]Programa V'!K14</f>
        <v>0</v>
      </c>
      <c r="M14" s="31">
        <f>+'[1]Programa I'!L14+'[1]Programa II'!L14+'[1]Programa III'!L14+'[1]Programa IV'!L14+'[1]Programa V'!L14</f>
        <v>73231.53</v>
      </c>
      <c r="N14" s="31">
        <f t="shared" si="14"/>
        <v>73231.53</v>
      </c>
      <c r="O14" s="31">
        <f>+F14-N14</f>
        <v>16891691.5</v>
      </c>
      <c r="P14" s="4"/>
    </row>
    <row r="15" spans="1:67" hidden="1" x14ac:dyDescent="0.2">
      <c r="A15" s="1"/>
      <c r="B15" s="28" t="s">
        <v>32</v>
      </c>
      <c r="C15" s="29" t="s">
        <v>33</v>
      </c>
      <c r="D15" s="30">
        <f>+'[1]Presupuesto 2020'!U15</f>
        <v>0</v>
      </c>
      <c r="E15" s="30">
        <f>+'[1]Programa I'!D15+'[1]Programa II'!D15+'[1]Programa III'!D15+'[1]Programa IV'!D15+'[1]Programa V'!D15</f>
        <v>0</v>
      </c>
      <c r="F15" s="31">
        <f t="shared" si="12"/>
        <v>0</v>
      </c>
      <c r="G15" s="31">
        <f>+'[1]Programa I'!F15+'[1]Programa II'!F15+'[1]Programa III'!F15+'[1]Programa IV'!F15+'[1]Programa V'!F15</f>
        <v>0</v>
      </c>
      <c r="H15" s="31">
        <f>+'[1]Total Programa'!U14</f>
        <v>0</v>
      </c>
      <c r="I15" s="31">
        <f t="shared" si="13"/>
        <v>0</v>
      </c>
      <c r="J15" s="32">
        <f t="shared" si="8"/>
        <v>0</v>
      </c>
      <c r="K15" s="1"/>
      <c r="L15" s="31">
        <f>+'[1]Programa I'!K15+'[1]Programa II'!K15+'[1]Programa III'!K15+'[1]Programa IV'!K15+'[1]Programa V'!K15</f>
        <v>0</v>
      </c>
      <c r="M15" s="31">
        <f>+'[1]Programa I'!L15+'[1]Programa II'!L15+'[1]Programa III'!L15+'[1]Programa IV'!L15+'[1]Programa V'!L15</f>
        <v>0</v>
      </c>
      <c r="N15" s="31">
        <f t="shared" si="14"/>
        <v>0</v>
      </c>
      <c r="O15" s="31">
        <f>+F15-N15</f>
        <v>0</v>
      </c>
      <c r="P15" s="4"/>
    </row>
    <row r="16" spans="1:67" s="7" customFormat="1" hidden="1" x14ac:dyDescent="0.2">
      <c r="B16" s="28" t="s">
        <v>34</v>
      </c>
      <c r="C16" s="29" t="s">
        <v>35</v>
      </c>
      <c r="D16" s="30">
        <f>+'[1]Presupuesto 2020'!U16</f>
        <v>140861280</v>
      </c>
      <c r="E16" s="30">
        <f>+'[1]Programa I'!D16+'[1]Programa II'!D16+'[1]Programa III'!D16+'[1]Programa IV'!D16+'[1]Programa V'!D16</f>
        <v>0</v>
      </c>
      <c r="F16" s="31">
        <f t="shared" si="12"/>
        <v>140861280</v>
      </c>
      <c r="G16" s="31">
        <f>+'[1]Programa I'!F16+'[1]Programa II'!F16+'[1]Programa III'!F16+'[1]Programa IV'!F16+'[1]Programa V'!F16</f>
        <v>11738440</v>
      </c>
      <c r="H16" s="31">
        <f>+'[1]Total Programa'!U15</f>
        <v>55967205</v>
      </c>
      <c r="I16" s="31">
        <f t="shared" si="13"/>
        <v>84894075</v>
      </c>
      <c r="J16" s="32">
        <f t="shared" si="8"/>
        <v>0.6026785714285714</v>
      </c>
      <c r="K16" s="6"/>
      <c r="L16" s="31">
        <f>+'[1]Programa I'!K16+'[1]Programa II'!K16+'[1]Programa III'!K16+'[1]Programa IV'!K16+'[1]Programa V'!K16</f>
        <v>33328785</v>
      </c>
      <c r="M16" s="31">
        <f>+'[1]Programa I'!L16+'[1]Programa II'!L16+'[1]Programa III'!L16+'[1]Programa IV'!L16+'[1]Programa V'!L16</f>
        <v>22638420</v>
      </c>
      <c r="N16" s="31">
        <f t="shared" si="14"/>
        <v>55967205</v>
      </c>
      <c r="O16" s="31">
        <f>+F16-N16</f>
        <v>84894075</v>
      </c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</row>
    <row r="17" spans="1:67" x14ac:dyDescent="0.2">
      <c r="B17" s="24">
        <v>0.03</v>
      </c>
      <c r="C17" s="136" t="s">
        <v>36</v>
      </c>
      <c r="D17" s="25">
        <f>SUM(D18:D22)</f>
        <v>1343452865.3699999</v>
      </c>
      <c r="E17" s="25">
        <f>SUM(E18:E22)</f>
        <v>7306364.6616666699</v>
      </c>
      <c r="F17" s="30">
        <f t="shared" ref="F17:I17" si="15">SUM(F18:F22)</f>
        <v>1350759230.0316665</v>
      </c>
      <c r="G17" s="30">
        <f t="shared" si="15"/>
        <v>65067541.979999997</v>
      </c>
      <c r="H17" s="30">
        <f t="shared" si="15"/>
        <v>571460111.17999995</v>
      </c>
      <c r="I17" s="26">
        <f t="shared" si="15"/>
        <v>779299118.85166657</v>
      </c>
      <c r="J17" s="27">
        <f t="shared" si="8"/>
        <v>0.57693414305478929</v>
      </c>
      <c r="K17" s="33"/>
      <c r="L17" s="26">
        <f t="shared" ref="L17:O17" si="16">SUM(L18:L22)</f>
        <v>193818015.80000001</v>
      </c>
      <c r="M17" s="26">
        <f t="shared" si="16"/>
        <v>377642095.38</v>
      </c>
      <c r="N17" s="26">
        <f t="shared" si="16"/>
        <v>571460111.17999995</v>
      </c>
      <c r="O17" s="26">
        <f t="shared" si="16"/>
        <v>779299118.85166657</v>
      </c>
      <c r="P17" s="4"/>
    </row>
    <row r="18" spans="1:67" hidden="1" x14ac:dyDescent="0.2">
      <c r="A18" s="1"/>
      <c r="B18" s="28" t="s">
        <v>37</v>
      </c>
      <c r="C18" s="29" t="s">
        <v>38</v>
      </c>
      <c r="D18" s="30">
        <f>+'[1]Presupuesto 2020'!U18</f>
        <v>688043357.96999991</v>
      </c>
      <c r="E18" s="30">
        <f>+'[1]Programa I'!D18+'[1]Programa II'!D18+'[1]Programa III'!D18+'[1]Programa IV'!D18+'[1]Programa V'!D18</f>
        <v>625000</v>
      </c>
      <c r="F18" s="31">
        <f t="shared" ref="F18:F22" si="17">SUM(D18:E18)</f>
        <v>688668357.96999991</v>
      </c>
      <c r="G18" s="31">
        <f>+'[1]Programa I'!F18+'[1]Programa II'!F18+'[1]Programa III'!F18+'[1]Programa IV'!F18+'[1]Programa V'!F18</f>
        <v>50462026.770000003</v>
      </c>
      <c r="H18" s="31">
        <f>+'[1]Total Programa'!U17</f>
        <v>306672220.64999998</v>
      </c>
      <c r="I18" s="31">
        <f t="shared" ref="I18:I22" si="18">+F18-H18</f>
        <v>381996137.31999993</v>
      </c>
      <c r="J18" s="32">
        <f t="shared" si="8"/>
        <v>0.55468809173404865</v>
      </c>
      <c r="L18" s="31">
        <f>+'[1]Programa I'!K18+'[1]Programa II'!K18+'[1]Programa III'!K18+'[1]Programa IV'!K18+'[1]Programa V'!K18</f>
        <v>153861187.40000001</v>
      </c>
      <c r="M18" s="31">
        <f>+'[1]Programa I'!L18+'[1]Programa II'!L18+'[1]Programa III'!L18+'[1]Programa IV'!L18+'[1]Programa V'!L18</f>
        <v>152811033.25</v>
      </c>
      <c r="N18" s="31">
        <f t="shared" ref="N18:N22" si="19">SUM(L18:M18)</f>
        <v>306672220.64999998</v>
      </c>
      <c r="O18" s="31">
        <f>+F18-N18</f>
        <v>381996137.31999993</v>
      </c>
      <c r="P18" s="4"/>
    </row>
    <row r="19" spans="1:67" hidden="1" x14ac:dyDescent="0.2">
      <c r="A19" s="1"/>
      <c r="B19" s="28" t="s">
        <v>39</v>
      </c>
      <c r="C19" s="29" t="s">
        <v>40</v>
      </c>
      <c r="D19" s="30">
        <f>+'[1]Presupuesto 2020'!U19</f>
        <v>178546044.97999999</v>
      </c>
      <c r="E19" s="30">
        <f>+'[1]Programa I'!D19+'[1]Programa II'!D19+'[1]Programa III'!D19+'[1]Programa IV'!D19+'[1]Programa V'!D19</f>
        <v>0</v>
      </c>
      <c r="F19" s="31">
        <f t="shared" si="17"/>
        <v>178546044.97999999</v>
      </c>
      <c r="G19" s="31">
        <f>+'[1]Programa I'!F19+'[1]Programa II'!F19+'[1]Programa III'!F19+'[1]Programa IV'!F19+'[1]Programa V'!F19</f>
        <v>12127992.870000001</v>
      </c>
      <c r="H19" s="31">
        <f>+'[1]Total Programa'!U18</f>
        <v>75941063.730000004</v>
      </c>
      <c r="I19" s="31">
        <f t="shared" si="18"/>
        <v>102604981.24999999</v>
      </c>
      <c r="J19" s="32">
        <f t="shared" si="8"/>
        <v>0.57466958319627515</v>
      </c>
      <c r="L19" s="31">
        <f>+'[1]Programa I'!K19+'[1]Programa II'!K19+'[1]Programa III'!K19+'[1]Programa IV'!K19+'[1]Programa V'!K19</f>
        <v>37479306.060000002</v>
      </c>
      <c r="M19" s="31">
        <f>+'[1]Programa I'!L19+'[1]Programa II'!L19+'[1]Programa III'!L19+'[1]Programa IV'!L19+'[1]Programa V'!L19</f>
        <v>38461757.670000002</v>
      </c>
      <c r="N19" s="31">
        <f t="shared" si="19"/>
        <v>75941063.730000004</v>
      </c>
      <c r="O19" s="31">
        <f>+F19-N19</f>
        <v>102604981.24999999</v>
      </c>
      <c r="P19" s="4"/>
    </row>
    <row r="20" spans="1:67" hidden="1" x14ac:dyDescent="0.2">
      <c r="A20" s="1"/>
      <c r="B20" s="28" t="s">
        <v>41</v>
      </c>
      <c r="C20" s="29" t="s">
        <v>42</v>
      </c>
      <c r="D20" s="30">
        <f>+'[1]Presupuesto 2020'!U20</f>
        <v>237358472.17000002</v>
      </c>
      <c r="E20" s="30">
        <f>+'[1]Programa I'!D20+'[1]Programa II'!D20+'[1]Programa III'!D20+'[1]Programa IV'!D20+'[1]Programa V'!D20</f>
        <v>6541420.6616666699</v>
      </c>
      <c r="F20" s="30">
        <f t="shared" si="17"/>
        <v>243899892.83166668</v>
      </c>
      <c r="G20" s="30">
        <f>+'[1]Programa I'!F20+'[1]Programa II'!F20+'[1]Programa III'!F20+'[1]Programa IV'!F20+'[1]Programa V'!F20</f>
        <v>1488092.65</v>
      </c>
      <c r="H20" s="30">
        <f>+'[1]Total Programa'!U19</f>
        <v>2621825.69</v>
      </c>
      <c r="I20" s="30">
        <f t="shared" si="18"/>
        <v>241278067.14166668</v>
      </c>
      <c r="J20" s="34">
        <f t="shared" si="8"/>
        <v>0.9892504024517571</v>
      </c>
      <c r="L20" s="30">
        <f>+'[1]Programa I'!K20+'[1]Programa II'!K20+'[1]Programa III'!K20+'[1]Programa IV'!K20+'[1]Programa V'!K20</f>
        <v>1488092.65</v>
      </c>
      <c r="M20" s="30">
        <f>+'[1]Programa I'!L20+'[1]Programa II'!L20+'[1]Programa III'!L20+'[1]Programa IV'!L20+'[1]Programa V'!L20</f>
        <v>1133733.0399999998</v>
      </c>
      <c r="N20" s="30">
        <f t="shared" si="19"/>
        <v>2621825.6899999995</v>
      </c>
      <c r="O20" s="30">
        <f>+F20-N20</f>
        <v>241278067.14166668</v>
      </c>
      <c r="P20" s="4"/>
    </row>
    <row r="21" spans="1:67" hidden="1" x14ac:dyDescent="0.2">
      <c r="A21" s="1"/>
      <c r="B21" s="28" t="s">
        <v>43</v>
      </c>
      <c r="C21" s="29" t="s">
        <v>44</v>
      </c>
      <c r="D21" s="30">
        <f>+'[1]Presupuesto 2020'!U21</f>
        <v>239504990.25</v>
      </c>
      <c r="E21" s="30">
        <f>+'[1]Programa I'!D21+'[1]Programa II'!D21+'[1]Programa III'!D21+'[1]Programa IV'!D21+'[1]Programa V'!D21</f>
        <v>139944</v>
      </c>
      <c r="F21" s="31">
        <f t="shared" si="17"/>
        <v>239644934.25</v>
      </c>
      <c r="G21" s="31">
        <f>+'[1]Programa I'!F21+'[1]Programa II'!F21+'[1]Programa III'!F21+'[1]Programa IV'!F21+'[1]Programa V'!F21</f>
        <v>989429.69</v>
      </c>
      <c r="H21" s="31">
        <f>+'[1]Total Programa'!U20</f>
        <v>186225001.10999998</v>
      </c>
      <c r="I21" s="31">
        <f t="shared" si="18"/>
        <v>53419933.140000015</v>
      </c>
      <c r="J21" s="32">
        <f t="shared" si="8"/>
        <v>0.22291284106290268</v>
      </c>
      <c r="L21" s="31">
        <f>+'[1]Programa I'!K21+'[1]Programa II'!K21+'[1]Programa III'!K21+'[1]Programa IV'!K21+'[1]Programa V'!K21</f>
        <v>989429.69</v>
      </c>
      <c r="M21" s="31">
        <f>+'[1]Programa I'!L21+'[1]Programa II'!L21+'[1]Programa III'!L21+'[1]Programa IV'!L21+'[1]Programa V'!L21</f>
        <v>185235571.41999999</v>
      </c>
      <c r="N21" s="31">
        <f t="shared" si="19"/>
        <v>186225001.10999998</v>
      </c>
      <c r="O21" s="31">
        <f>+F21-N21</f>
        <v>53419933.140000015</v>
      </c>
      <c r="P21" s="4"/>
    </row>
    <row r="22" spans="1:67" s="7" customFormat="1" hidden="1" x14ac:dyDescent="0.2">
      <c r="B22" s="28" t="s">
        <v>45</v>
      </c>
      <c r="C22" s="29" t="s">
        <v>46</v>
      </c>
      <c r="D22" s="30">
        <f>+'[1]Presupuesto 2020'!U22</f>
        <v>0</v>
      </c>
      <c r="E22" s="30">
        <f>+'[1]Programa I'!D22+'[1]Programa II'!D22+'[1]Programa III'!D22+'[1]Programa IV'!D22+'[1]Programa V'!D22</f>
        <v>0</v>
      </c>
      <c r="F22" s="31">
        <f t="shared" si="17"/>
        <v>0</v>
      </c>
      <c r="G22" s="31">
        <f>+'[1]Programa I'!F22+'[1]Programa II'!F22+'[1]Programa III'!F22+'[1]Programa IV'!F22+'[1]Programa V'!F22</f>
        <v>0</v>
      </c>
      <c r="H22" s="31">
        <f>+'[1]Total Programa'!U21</f>
        <v>0</v>
      </c>
      <c r="I22" s="31">
        <f t="shared" si="18"/>
        <v>0</v>
      </c>
      <c r="J22" s="32">
        <f t="shared" si="8"/>
        <v>0</v>
      </c>
      <c r="K22" s="1"/>
      <c r="L22" s="31">
        <f>+'[1]Programa I'!K22+'[1]Programa II'!K22+'[1]Programa III'!K22+'[1]Programa IV'!K22+'[1]Programa V'!K22</f>
        <v>0</v>
      </c>
      <c r="M22" s="31">
        <f>+'[1]Programa I'!L22+'[1]Programa II'!L22+'[1]Programa III'!L22+'[1]Programa IV'!L22+'[1]Programa V'!L22</f>
        <v>0</v>
      </c>
      <c r="N22" s="31">
        <f t="shared" si="19"/>
        <v>0</v>
      </c>
      <c r="O22" s="31">
        <f>+F22-N22</f>
        <v>0</v>
      </c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</row>
    <row r="23" spans="1:67" x14ac:dyDescent="0.2">
      <c r="B23" s="24">
        <v>0.04</v>
      </c>
      <c r="C23" s="132" t="s">
        <v>47</v>
      </c>
      <c r="D23" s="25">
        <f>SUM(D24:D28)</f>
        <v>477090529.01312506</v>
      </c>
      <c r="E23" s="25">
        <f>SUM(E24:E28)</f>
        <v>13148255.541650001</v>
      </c>
      <c r="F23" s="30">
        <f t="shared" ref="F23:I23" si="20">SUM(F24:F28)</f>
        <v>490238784.554775</v>
      </c>
      <c r="G23" s="30">
        <f t="shared" si="20"/>
        <v>32674491.370000001</v>
      </c>
      <c r="H23" s="30">
        <f t="shared" si="20"/>
        <v>225162152.37000003</v>
      </c>
      <c r="I23" s="26">
        <f t="shared" si="20"/>
        <v>265076632.18477497</v>
      </c>
      <c r="J23" s="27">
        <f t="shared" si="8"/>
        <v>0.54070922280356137</v>
      </c>
      <c r="K23" s="33"/>
      <c r="L23" s="26">
        <f t="shared" ref="L23:O23" si="21">SUM(L24:L28)</f>
        <v>97870290.599999994</v>
      </c>
      <c r="M23" s="26">
        <f t="shared" si="21"/>
        <v>127291861.77000001</v>
      </c>
      <c r="N23" s="26">
        <f t="shared" si="21"/>
        <v>225162152.37000003</v>
      </c>
      <c r="O23" s="26">
        <f t="shared" si="21"/>
        <v>265076632.18477497</v>
      </c>
      <c r="P23" s="4"/>
    </row>
    <row r="24" spans="1:67" hidden="1" x14ac:dyDescent="0.2">
      <c r="A24" s="1"/>
      <c r="B24" s="28" t="s">
        <v>48</v>
      </c>
      <c r="C24" s="36" t="s">
        <v>49</v>
      </c>
      <c r="D24" s="30">
        <f>+'[1]Presupuesto 2020'!U24</f>
        <v>263467904.08187503</v>
      </c>
      <c r="E24" s="30">
        <f>+'[1]Programa I'!D24+'[1]Programa II'!D24+'[1]Programa III'!D24+'[1]Programa IV'!D24+'[1]Programa V'!D24</f>
        <v>7260976.9431499997</v>
      </c>
      <c r="F24" s="31">
        <f t="shared" ref="F24:F28" si="22">SUM(D24:E24)</f>
        <v>270728881.02502501</v>
      </c>
      <c r="G24" s="31">
        <f>+'[1]Programa I'!F24+'[1]Programa II'!F24+'[1]Programa III'!F24+'[1]Programa IV'!F24+'[1]Programa V'!F24</f>
        <v>18044120.09</v>
      </c>
      <c r="H24" s="31">
        <f>+'[1]Total Programa'!U23</f>
        <v>124343264.54000001</v>
      </c>
      <c r="I24" s="31">
        <f t="shared" ref="I24:I28" si="23">+F24-H24</f>
        <v>146385616.48502499</v>
      </c>
      <c r="J24" s="32">
        <f t="shared" si="8"/>
        <v>0.54070927316946926</v>
      </c>
      <c r="L24" s="31">
        <f>+'[1]Programa I'!K24+'[1]Programa II'!K24+'[1]Programa III'!K24+'[1]Programa IV'!K24+'[1]Programa V'!K24</f>
        <v>54047766.289999999</v>
      </c>
      <c r="M24" s="31">
        <f>+'[1]Programa I'!L24+'[1]Programa II'!L24+'[1]Programa III'!L24+'[1]Programa IV'!L24+'[1]Programa V'!L24</f>
        <v>70295498.250000015</v>
      </c>
      <c r="N24" s="31">
        <f t="shared" ref="N24:N28" si="24">SUM(L24:M24)</f>
        <v>124343264.54000002</v>
      </c>
      <c r="O24" s="31">
        <f>+F24-N24</f>
        <v>146385616.48502499</v>
      </c>
      <c r="P24" s="4"/>
    </row>
    <row r="25" spans="1:67" hidden="1" x14ac:dyDescent="0.2">
      <c r="A25" s="1"/>
      <c r="B25" s="28" t="s">
        <v>50</v>
      </c>
      <c r="C25" s="36" t="s">
        <v>51</v>
      </c>
      <c r="D25" s="30">
        <f>+'[1]Presupuesto 2020'!U25</f>
        <v>14241508.328750001</v>
      </c>
      <c r="E25" s="30">
        <f>+'[1]Programa I'!D25+'[1]Programa II'!D25+'[1]Programa III'!D25+'[1]Programa IV'!D25+'[1]Programa V'!D25</f>
        <v>392485.23990000004</v>
      </c>
      <c r="F25" s="31">
        <f t="shared" si="22"/>
        <v>14633993.568650002</v>
      </c>
      <c r="G25" s="31">
        <f>+'[1]Programa I'!F25+'[1]Programa II'!F25+'[1]Programa III'!F25+'[1]Programa IV'!F25+'[1]Programa V'!F25</f>
        <v>975358.98</v>
      </c>
      <c r="H25" s="31">
        <f>+'[1]Total Programa'!U24</f>
        <v>6721265.1000000015</v>
      </c>
      <c r="I25" s="31">
        <f t="shared" si="23"/>
        <v>7912728.4686500002</v>
      </c>
      <c r="J25" s="32">
        <f t="shared" si="8"/>
        <v>0.54070875674028029</v>
      </c>
      <c r="L25" s="31">
        <f>+'[1]Programa I'!K25+'[1]Programa II'!K25+'[1]Programa III'!K25+'[1]Programa IV'!K25+'[1]Programa V'!K25</f>
        <v>2921504.3299999996</v>
      </c>
      <c r="M25" s="31">
        <f>+'[1]Programa I'!L25+'[1]Programa II'!L25+'[1]Programa III'!L25+'[1]Programa IV'!L25+'[1]Programa V'!L25</f>
        <v>3799760.7700000005</v>
      </c>
      <c r="N25" s="31">
        <f t="shared" si="24"/>
        <v>6721265.0999999996</v>
      </c>
      <c r="O25" s="31">
        <f>+F25-N25</f>
        <v>7912728.468650002</v>
      </c>
      <c r="P25" s="4"/>
    </row>
    <row r="26" spans="1:67" hidden="1" x14ac:dyDescent="0.2">
      <c r="A26" s="1"/>
      <c r="B26" s="28" t="s">
        <v>52</v>
      </c>
      <c r="C26" s="36" t="s">
        <v>53</v>
      </c>
      <c r="D26" s="30">
        <f>+'[1]Presupuesto 2020'!U26</f>
        <v>42724524.986249998</v>
      </c>
      <c r="E26" s="30">
        <f>+'[1]Programa I'!D26+'[1]Programa II'!D26+'[1]Programa III'!D26+'[1]Programa IV'!D26+'[1]Programa V'!D26</f>
        <v>1177455.7197</v>
      </c>
      <c r="F26" s="31">
        <f t="shared" si="22"/>
        <v>43901980.705949999</v>
      </c>
      <c r="G26" s="31">
        <f>+'[1]Programa I'!F26+'[1]Programa II'!F26+'[1]Programa III'!F26+'[1]Programa IV'!F26+'[1]Programa V'!F26</f>
        <v>2926074.45</v>
      </c>
      <c r="H26" s="31">
        <f>+'[1]Total Programa'!U25</f>
        <v>20163779.119999997</v>
      </c>
      <c r="I26" s="31">
        <f t="shared" si="23"/>
        <v>23738201.585950002</v>
      </c>
      <c r="J26" s="32">
        <f t="shared" si="8"/>
        <v>0.54070912528857229</v>
      </c>
      <c r="L26" s="31">
        <f>+'[1]Programa I'!K26+'[1]Programa II'!K26+'[1]Programa III'!K26+'[1]Programa IV'!K26+'[1]Programa V'!K26</f>
        <v>8764505.4900000002</v>
      </c>
      <c r="M26" s="31">
        <f>+'[1]Programa I'!L26+'[1]Programa II'!L26+'[1]Programa III'!L26+'[1]Programa IV'!L26+'[1]Programa V'!L26</f>
        <v>11399273.629999999</v>
      </c>
      <c r="N26" s="31">
        <f t="shared" si="24"/>
        <v>20163779.119999997</v>
      </c>
      <c r="O26" s="31">
        <f>+F26-N26</f>
        <v>23738201.585950002</v>
      </c>
      <c r="P26" s="4"/>
    </row>
    <row r="27" spans="1:67" hidden="1" x14ac:dyDescent="0.2">
      <c r="A27" s="1"/>
      <c r="B27" s="28" t="s">
        <v>54</v>
      </c>
      <c r="C27" s="36" t="s">
        <v>55</v>
      </c>
      <c r="D27" s="30">
        <f>+'[1]Presupuesto 2020'!U27</f>
        <v>142415083.28749999</v>
      </c>
      <c r="E27" s="30">
        <f>+'[1]Programa I'!D27+'[1]Programa II'!D27+'[1]Programa III'!D27+'[1]Programa IV'!D27+'[1]Programa V'!D27</f>
        <v>3924852.3989999997</v>
      </c>
      <c r="F27" s="31">
        <f t="shared" si="22"/>
        <v>146339935.68649998</v>
      </c>
      <c r="G27" s="31">
        <f>+'[1]Programa I'!F27+'[1]Programa II'!F27+'[1]Programa III'!F27+'[1]Programa IV'!F27+'[1]Programa V'!F27</f>
        <v>9753578.870000001</v>
      </c>
      <c r="H27" s="31">
        <f>+'[1]Total Programa'!U26</f>
        <v>67212578.5</v>
      </c>
      <c r="I27" s="31">
        <f t="shared" si="23"/>
        <v>79127357.186499983</v>
      </c>
      <c r="J27" s="32">
        <f t="shared" si="8"/>
        <v>0.54070925216211896</v>
      </c>
      <c r="L27" s="31">
        <f>+'[1]Programa I'!K27+'[1]Programa II'!K27+'[1]Programa III'!K27+'[1]Programa IV'!K27+'[1]Programa V'!K27</f>
        <v>29215010.16</v>
      </c>
      <c r="M27" s="31">
        <f>+'[1]Programa I'!L27+'[1]Programa II'!L27+'[1]Programa III'!L27+'[1]Programa IV'!L27+'[1]Programa V'!L27</f>
        <v>37997568.339999996</v>
      </c>
      <c r="N27" s="31">
        <f t="shared" si="24"/>
        <v>67212578.5</v>
      </c>
      <c r="O27" s="31">
        <f>+F27-N27</f>
        <v>79127357.186499983</v>
      </c>
      <c r="P27" s="4"/>
    </row>
    <row r="28" spans="1:67" s="38" customFormat="1" hidden="1" x14ac:dyDescent="0.2">
      <c r="A28" s="37"/>
      <c r="B28" s="28" t="s">
        <v>56</v>
      </c>
      <c r="C28" s="36" t="s">
        <v>57</v>
      </c>
      <c r="D28" s="30">
        <f>+'[1]Presupuesto 2020'!U28</f>
        <v>14241508.328750001</v>
      </c>
      <c r="E28" s="30">
        <f>+'[1]Programa I'!D28+'[1]Programa II'!D28+'[1]Programa III'!D28+'[1]Programa IV'!D28+'[1]Programa V'!D28</f>
        <v>392485.23990000004</v>
      </c>
      <c r="F28" s="31">
        <f t="shared" si="22"/>
        <v>14633993.568650002</v>
      </c>
      <c r="G28" s="31">
        <f>+'[1]Programa I'!F28+'[1]Programa II'!F28+'[1]Programa III'!F28+'[1]Programa IV'!F28+'[1]Programa V'!F28</f>
        <v>975358.97999999986</v>
      </c>
      <c r="H28" s="31">
        <f>+'[1]Total Programa'!U27</f>
        <v>6721265.1100000013</v>
      </c>
      <c r="I28" s="31">
        <f t="shared" si="23"/>
        <v>7912728.4586500004</v>
      </c>
      <c r="J28" s="32">
        <f t="shared" si="8"/>
        <v>0.5407087560569398</v>
      </c>
      <c r="K28" s="6"/>
      <c r="L28" s="31">
        <f>+'[1]Programa I'!K28+'[1]Programa II'!K28+'[1]Programa III'!K28+'[1]Programa IV'!K28+'[1]Programa V'!K28</f>
        <v>2921504.3299999996</v>
      </c>
      <c r="M28" s="31">
        <f>+'[1]Programa I'!L28+'[1]Programa II'!L28+'[1]Programa III'!L28+'[1]Programa IV'!L28+'[1]Programa V'!L28</f>
        <v>3799760.7800000007</v>
      </c>
      <c r="N28" s="31">
        <f t="shared" si="24"/>
        <v>6721265.1100000003</v>
      </c>
      <c r="O28" s="31">
        <f>+F28-N28</f>
        <v>7912728.4586500013</v>
      </c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</row>
    <row r="29" spans="1:67" ht="12.95" customHeight="1" x14ac:dyDescent="0.2">
      <c r="B29" s="24">
        <v>0.05</v>
      </c>
      <c r="C29" s="132" t="s">
        <v>58</v>
      </c>
      <c r="D29" s="25">
        <f>SUM(D30:D33)</f>
        <v>424776712.25784445</v>
      </c>
      <c r="E29" s="25">
        <f>SUM(E30:E33)</f>
        <v>9127662.4940840006</v>
      </c>
      <c r="F29" s="30">
        <f t="shared" ref="F29:I29" si="25">SUM(F30:F33)</f>
        <v>433904374.75192845</v>
      </c>
      <c r="G29" s="30">
        <f t="shared" si="25"/>
        <v>28992675.239999995</v>
      </c>
      <c r="H29" s="30">
        <f t="shared" si="25"/>
        <v>199401037.56999999</v>
      </c>
      <c r="I29" s="26">
        <f t="shared" si="25"/>
        <v>234503337.18192846</v>
      </c>
      <c r="J29" s="27">
        <f t="shared" si="8"/>
        <v>0.54044934973517744</v>
      </c>
      <c r="K29" s="33"/>
      <c r="L29" s="26">
        <f t="shared" ref="L29:O29" si="26">SUM(L30:L33)</f>
        <v>86727926.710000008</v>
      </c>
      <c r="M29" s="26">
        <f t="shared" si="26"/>
        <v>112673110.86000001</v>
      </c>
      <c r="N29" s="26">
        <f t="shared" si="26"/>
        <v>199401037.57000002</v>
      </c>
      <c r="O29" s="26">
        <f t="shared" si="26"/>
        <v>234503337.18192843</v>
      </c>
      <c r="P29" s="4"/>
    </row>
    <row r="30" spans="1:67" hidden="1" x14ac:dyDescent="0.2">
      <c r="A30" s="1"/>
      <c r="B30" s="28" t="s">
        <v>59</v>
      </c>
      <c r="C30" s="36" t="s">
        <v>60</v>
      </c>
      <c r="D30" s="30">
        <f>+'[1]Presupuesto 2020'!U30</f>
        <v>144693724.62009999</v>
      </c>
      <c r="E30" s="30">
        <f>+'[1]Programa I'!D30+'[1]Programa II'!D30+'[1]Programa III'!D30+'[1]Programa IV'!D30+'[1]Programa V'!D30</f>
        <v>4008347.534984</v>
      </c>
      <c r="F30" s="31">
        <f t="shared" ref="F30:F33" si="27">SUM(D30:E30)</f>
        <v>148702072.15508398</v>
      </c>
      <c r="G30" s="31">
        <f>+'[1]Programa I'!F30+'[1]Programa II'!F30+'[1]Programa III'!F30+'[1]Programa IV'!F30+'[1]Programa V'!F30</f>
        <v>10241257.800000001</v>
      </c>
      <c r="H30" s="31">
        <f>+'[1]Total Programa'!U29</f>
        <v>70238349.059999987</v>
      </c>
      <c r="I30" s="31">
        <f t="shared" ref="I30:I33" si="28">+F30-H30</f>
        <v>78463723.095083997</v>
      </c>
      <c r="J30" s="32">
        <f t="shared" si="8"/>
        <v>0.52765722735358267</v>
      </c>
      <c r="L30" s="31">
        <f>+'[1]Programa I'!K30+'[1]Programa II'!K30+'[1]Programa III'!K30+'[1]Programa IV'!K30+'[1]Programa V'!K30</f>
        <v>30675760.859999999</v>
      </c>
      <c r="M30" s="31">
        <f>+'[1]Programa I'!L30+'[1]Programa II'!L30+'[1]Programa III'!L30+'[1]Programa IV'!L30+'[1]Programa V'!L30</f>
        <v>39562588.199999996</v>
      </c>
      <c r="N30" s="31">
        <f t="shared" ref="N30:N33" si="29">SUM(L30:M30)</f>
        <v>70238349.060000002</v>
      </c>
      <c r="O30" s="31">
        <f>+F30-N30</f>
        <v>78463723.095083982</v>
      </c>
      <c r="P30" s="4"/>
    </row>
    <row r="31" spans="1:67" hidden="1" x14ac:dyDescent="0.2">
      <c r="A31" s="1"/>
      <c r="B31" s="28" t="s">
        <v>61</v>
      </c>
      <c r="C31" s="36" t="s">
        <v>62</v>
      </c>
      <c r="D31" s="30">
        <f>+'[1]Presupuesto 2020'!U31</f>
        <v>42724524.986249998</v>
      </c>
      <c r="E31" s="30">
        <f>+'[1]Programa I'!D31+'[1]Programa II'!D31+'[1]Programa III'!D31+'[1]Programa IV'!D31+'[1]Programa V'!D31</f>
        <v>1177455.7197</v>
      </c>
      <c r="F31" s="31">
        <f t="shared" si="27"/>
        <v>43901980.705949999</v>
      </c>
      <c r="G31" s="31">
        <f>+'[1]Programa I'!F31+'[1]Programa II'!F31+'[1]Programa III'!F31+'[1]Programa IV'!F31+'[1]Programa V'!F31</f>
        <v>2926074.45</v>
      </c>
      <c r="H31" s="31">
        <f>+'[1]Total Programa'!U30</f>
        <v>20163779.119999997</v>
      </c>
      <c r="I31" s="31">
        <f t="shared" si="28"/>
        <v>23738201.585950002</v>
      </c>
      <c r="J31" s="32">
        <f t="shared" si="8"/>
        <v>0.54070912528857229</v>
      </c>
      <c r="L31" s="31">
        <f>+'[1]Programa I'!K31+'[1]Programa II'!K31+'[1]Programa III'!K31+'[1]Programa IV'!K31+'[1]Programa V'!K31</f>
        <v>8764505.4900000002</v>
      </c>
      <c r="M31" s="31">
        <f>+'[1]Programa I'!L31+'[1]Programa II'!L31+'[1]Programa III'!L31+'[1]Programa IV'!L31+'[1]Programa V'!L31</f>
        <v>11399273.629999999</v>
      </c>
      <c r="N31" s="31">
        <f t="shared" si="29"/>
        <v>20163779.119999997</v>
      </c>
      <c r="O31" s="31">
        <f>+F31-N31</f>
        <v>23738201.585950002</v>
      </c>
      <c r="P31" s="4"/>
    </row>
    <row r="32" spans="1:67" s="38" customFormat="1" hidden="1" x14ac:dyDescent="0.2">
      <c r="A32" s="37"/>
      <c r="B32" s="28" t="s">
        <v>63</v>
      </c>
      <c r="C32" s="36" t="s">
        <v>64</v>
      </c>
      <c r="D32" s="30">
        <f>+'[1]Presupuesto 2020'!U32</f>
        <v>85449049.972499996</v>
      </c>
      <c r="E32" s="30">
        <f>+'[1]Programa I'!D32+'[1]Programa II'!D32+'[1]Programa III'!D32+'[1]Programa IV'!D32+'[1]Programa V'!D32</f>
        <v>2354911.4394</v>
      </c>
      <c r="F32" s="31">
        <f t="shared" si="27"/>
        <v>87803961.411899999</v>
      </c>
      <c r="G32" s="31">
        <f>+'[1]Programa I'!F32+'[1]Programa II'!F32+'[1]Programa III'!F32+'[1]Programa IV'!F32+'[1]Programa V'!F32</f>
        <v>5852147.7199999997</v>
      </c>
      <c r="H32" s="31">
        <f>+'[1]Total Programa'!U31</f>
        <v>40327550.030000001</v>
      </c>
      <c r="I32" s="31">
        <f t="shared" si="28"/>
        <v>47476411.381899998</v>
      </c>
      <c r="J32" s="32">
        <f t="shared" si="8"/>
        <v>0.54070921879232614</v>
      </c>
      <c r="K32" s="6"/>
      <c r="L32" s="31">
        <f>+'[1]Programa I'!K32+'[1]Programa II'!K32+'[1]Programa III'!K32+'[1]Programa IV'!K32+'[1]Programa V'!K32</f>
        <v>17529007.330000002</v>
      </c>
      <c r="M32" s="31">
        <f>+'[1]Programa I'!L32+'[1]Programa II'!L32+'[1]Programa III'!L32+'[1]Programa IV'!L32+'[1]Programa V'!L32</f>
        <v>22798542.700000003</v>
      </c>
      <c r="N32" s="31">
        <f t="shared" si="29"/>
        <v>40327550.030000001</v>
      </c>
      <c r="O32" s="31">
        <f>+F32-N32</f>
        <v>47476411.381899998</v>
      </c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</row>
    <row r="33" spans="1:67" s="38" customFormat="1" hidden="1" x14ac:dyDescent="0.2">
      <c r="A33" s="37"/>
      <c r="B33" s="39" t="s">
        <v>65</v>
      </c>
      <c r="C33" s="40" t="s">
        <v>66</v>
      </c>
      <c r="D33" s="30">
        <f>+'[1]Presupuesto 2020'!U33</f>
        <v>151909412.67899445</v>
      </c>
      <c r="E33" s="30">
        <f>+'[1]Programa I'!D33+'[1]Programa II'!D33+'[1]Programa III'!D33+'[1]Programa IV'!D33+'[1]Programa V'!D33</f>
        <v>1586947.8</v>
      </c>
      <c r="F33" s="31">
        <f t="shared" si="27"/>
        <v>153496360.47899446</v>
      </c>
      <c r="G33" s="31">
        <f>+'[1]Programa I'!F33+'[1]Programa II'!F33+'[1]Programa III'!F33+'[1]Programa IV'!F33+'[1]Programa V'!F33</f>
        <v>9973195.2699999977</v>
      </c>
      <c r="H33" s="31">
        <f>+'[1]Total Programa'!U32</f>
        <v>68671359.359999999</v>
      </c>
      <c r="I33" s="31">
        <f t="shared" si="28"/>
        <v>84825001.11899446</v>
      </c>
      <c r="J33" s="32">
        <f t="shared" si="8"/>
        <v>0.55261897320752773</v>
      </c>
      <c r="K33" s="6"/>
      <c r="L33" s="31">
        <f>+'[1]Programa I'!K33+'[1]Programa II'!K33+'[1]Programa III'!K33+'[1]Programa IV'!K33+'[1]Programa V'!K33</f>
        <v>29758653.030000001</v>
      </c>
      <c r="M33" s="31">
        <f>+'[1]Programa I'!L33+'[1]Programa II'!L33+'[1]Programa III'!L33+'[1]Programa IV'!L33+'[1]Programa V'!L33</f>
        <v>38912706.330000006</v>
      </c>
      <c r="N33" s="31">
        <f t="shared" si="29"/>
        <v>68671359.360000014</v>
      </c>
      <c r="O33" s="31">
        <f>+F33-N33</f>
        <v>84825001.118994445</v>
      </c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</row>
    <row r="34" spans="1:67" hidden="1" x14ac:dyDescent="0.2">
      <c r="A34" s="1"/>
      <c r="B34" s="41" t="s">
        <v>67</v>
      </c>
      <c r="C34" s="35" t="s">
        <v>68</v>
      </c>
      <c r="D34" s="25">
        <f>SUM(D35)</f>
        <v>0</v>
      </c>
      <c r="E34" s="25">
        <f>SUM(E35)</f>
        <v>0</v>
      </c>
      <c r="F34" s="26">
        <f t="shared" ref="F34:O34" si="30">SUM(F35)</f>
        <v>0</v>
      </c>
      <c r="G34" s="26">
        <f t="shared" si="30"/>
        <v>0</v>
      </c>
      <c r="H34" s="26">
        <f t="shared" si="30"/>
        <v>0</v>
      </c>
      <c r="I34" s="26">
        <f t="shared" si="30"/>
        <v>0</v>
      </c>
      <c r="J34" s="27">
        <f t="shared" si="8"/>
        <v>0</v>
      </c>
      <c r="K34" s="1"/>
      <c r="L34" s="26">
        <f t="shared" si="30"/>
        <v>0</v>
      </c>
      <c r="M34" s="26">
        <f t="shared" si="30"/>
        <v>0</v>
      </c>
      <c r="N34" s="26">
        <f t="shared" si="30"/>
        <v>0</v>
      </c>
      <c r="O34" s="26">
        <f t="shared" si="30"/>
        <v>0</v>
      </c>
      <c r="P34" s="4"/>
    </row>
    <row r="35" spans="1:67" s="38" customFormat="1" hidden="1" x14ac:dyDescent="0.2">
      <c r="A35" s="37"/>
      <c r="B35" s="28" t="s">
        <v>69</v>
      </c>
      <c r="C35" s="36" t="s">
        <v>70</v>
      </c>
      <c r="D35" s="30">
        <f>+'[1]Presupuesto 2020'!U35</f>
        <v>0</v>
      </c>
      <c r="E35" s="30">
        <f>+'[1]Programa I'!D35+'[1]Programa II'!D35+'[1]Programa III'!D35+'[1]Programa IV'!D35+'[1]Programa V'!D35</f>
        <v>0</v>
      </c>
      <c r="F35" s="31">
        <f>SUM(D35:E35)</f>
        <v>0</v>
      </c>
      <c r="G35" s="31">
        <f>+'[1]Programa I'!F35+'[1]Programa II'!F35+'[1]Programa III'!F35+'[1]Programa IV'!F35+'[1]Programa V'!F35</f>
        <v>0</v>
      </c>
      <c r="H35" s="31">
        <f>+'[1]Total Programa'!U34</f>
        <v>0</v>
      </c>
      <c r="I35" s="31">
        <f>+F35-H35</f>
        <v>0</v>
      </c>
      <c r="J35" s="32">
        <f t="shared" si="8"/>
        <v>0</v>
      </c>
      <c r="K35" s="1"/>
      <c r="L35" s="31">
        <f>+'[1]Programa I'!K35+'[1]Programa II'!K35+'[1]Programa III'!K35+'[1]Programa IV'!K35+'[1]Programa V'!K35</f>
        <v>0</v>
      </c>
      <c r="M35" s="31">
        <f>+'[1]Programa I'!L35+'[1]Programa II'!L35+'[1]Programa III'!L35+'[1]Programa IV'!L35+'[1]Programa V'!L35</f>
        <v>0</v>
      </c>
      <c r="N35" s="31">
        <f>SUM(L35:M35)</f>
        <v>0</v>
      </c>
      <c r="O35" s="31">
        <f>+F35-N35</f>
        <v>0</v>
      </c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</row>
    <row r="36" spans="1:67" s="7" customFormat="1" x14ac:dyDescent="0.2">
      <c r="A36" s="127"/>
      <c r="B36" s="19">
        <v>1</v>
      </c>
      <c r="C36" s="124" t="s">
        <v>71</v>
      </c>
      <c r="D36" s="20">
        <f>+D37+D43+D49+D57+D72+D77+D80+D84+D93+D96</f>
        <v>3745525379.2400002</v>
      </c>
      <c r="E36" s="20">
        <f>+E37+E43+E49+E57+E72+E77+E80+E84+E93+E96</f>
        <v>894166958</v>
      </c>
      <c r="F36" s="21">
        <f t="shared" ref="F36:I36" si="31">+F37+F43+F49+F57+F72+F77+F80+F84+F93+F96</f>
        <v>4639692337.2399998</v>
      </c>
      <c r="G36" s="21">
        <f t="shared" si="31"/>
        <v>45061383.479999997</v>
      </c>
      <c r="H36" s="21">
        <f t="shared" si="31"/>
        <v>263546771.70999995</v>
      </c>
      <c r="I36" s="21">
        <f t="shared" si="31"/>
        <v>4376145565.5300007</v>
      </c>
      <c r="J36" s="42">
        <f t="shared" si="8"/>
        <v>0.94319736039506996</v>
      </c>
      <c r="K36" s="33"/>
      <c r="L36" s="21">
        <f t="shared" ref="L36:O36" si="32">+L37+L43+L49+L57+L72+L77+L80+L84+L93+L96</f>
        <v>137744196.52000001</v>
      </c>
      <c r="M36" s="21">
        <f t="shared" si="32"/>
        <v>125802575.19000001</v>
      </c>
      <c r="N36" s="21">
        <f t="shared" si="32"/>
        <v>263546771.70999992</v>
      </c>
      <c r="O36" s="21">
        <f t="shared" si="32"/>
        <v>4376145565.5300007</v>
      </c>
      <c r="P36" s="4"/>
    </row>
    <row r="37" spans="1:67" x14ac:dyDescent="0.2">
      <c r="B37" s="24">
        <v>1.01</v>
      </c>
      <c r="C37" s="132" t="s">
        <v>72</v>
      </c>
      <c r="D37" s="25">
        <f>SUM(D38:D42)</f>
        <v>201220352</v>
      </c>
      <c r="E37" s="25">
        <f>SUM(E38:E42)</f>
        <v>35137600</v>
      </c>
      <c r="F37" s="30">
        <f t="shared" ref="F37:I37" si="33">SUM(F38:F42)</f>
        <v>236357952</v>
      </c>
      <c r="G37" s="30">
        <f t="shared" si="33"/>
        <v>9750217.4499999993</v>
      </c>
      <c r="H37" s="30">
        <f t="shared" si="33"/>
        <v>52737907.859999999</v>
      </c>
      <c r="I37" s="26">
        <f t="shared" si="33"/>
        <v>183620044.13999999</v>
      </c>
      <c r="J37" s="27">
        <f t="shared" si="8"/>
        <v>0.77687271609122754</v>
      </c>
      <c r="K37" s="33"/>
      <c r="L37" s="26">
        <f t="shared" ref="L37:O37" si="34">SUM(L38:L42)</f>
        <v>27381737.810000002</v>
      </c>
      <c r="M37" s="26">
        <f t="shared" si="34"/>
        <v>25356170.050000004</v>
      </c>
      <c r="N37" s="26">
        <f t="shared" si="34"/>
        <v>52737907.859999999</v>
      </c>
      <c r="O37" s="26">
        <f t="shared" si="34"/>
        <v>183620044.13999999</v>
      </c>
      <c r="P37" s="4"/>
    </row>
    <row r="38" spans="1:67" hidden="1" x14ac:dyDescent="0.2">
      <c r="A38" s="1"/>
      <c r="B38" s="28" t="s">
        <v>73</v>
      </c>
      <c r="C38" s="36" t="s">
        <v>74</v>
      </c>
      <c r="D38" s="30">
        <f>+'[1]Presupuesto 2020'!U38</f>
        <v>60000000</v>
      </c>
      <c r="E38" s="30">
        <f>+'[1]Programa I'!D38+'[1]Programa II'!D38+'[1]Programa III'!D38+'[1]Programa IV'!D38+'[1]Programa V'!D38</f>
        <v>20000000</v>
      </c>
      <c r="F38" s="43">
        <f t="shared" ref="F38:F42" si="35">SUM(D38:E38)</f>
        <v>80000000</v>
      </c>
      <c r="G38" s="43">
        <f>+'[1]Programa I'!F38+'[1]Programa II'!F38+'[1]Programa III'!F38+'[1]Programa IV'!F38+'[1]Programa V'!F38</f>
        <v>2260000</v>
      </c>
      <c r="H38" s="43">
        <f>+'[1]Total Programa'!U37</f>
        <v>14859842.780000001</v>
      </c>
      <c r="I38" s="43">
        <f t="shared" ref="I38:I42" si="36">+F38-H38</f>
        <v>65140157.219999999</v>
      </c>
      <c r="J38" s="44">
        <f t="shared" si="8"/>
        <v>0.81425196524999999</v>
      </c>
      <c r="L38" s="43">
        <f>+'[1]Programa I'!K38+'[1]Programa II'!K38+'[1]Programa III'!K38+'[1]Programa IV'!K38+'[1]Programa V'!K38</f>
        <v>7266480.8900000006</v>
      </c>
      <c r="M38" s="43">
        <f>+'[1]Programa I'!L38+'[1]Programa II'!L38+'[1]Programa III'!L38+'[1]Programa IV'!L38+'[1]Programa V'!L38</f>
        <v>7593361.8900000006</v>
      </c>
      <c r="N38" s="43">
        <f t="shared" ref="N38:N42" si="37">SUM(L38:M38)</f>
        <v>14859842.780000001</v>
      </c>
      <c r="O38" s="43">
        <f>+F38-N38</f>
        <v>65140157.219999999</v>
      </c>
      <c r="P38" s="4"/>
    </row>
    <row r="39" spans="1:67" hidden="1" x14ac:dyDescent="0.2">
      <c r="A39" s="1"/>
      <c r="B39" s="28" t="s">
        <v>75</v>
      </c>
      <c r="C39" s="36" t="s">
        <v>76</v>
      </c>
      <c r="D39" s="30">
        <f>+'[1]Presupuesto 2020'!U39</f>
        <v>22350000</v>
      </c>
      <c r="E39" s="30">
        <f>+'[1]Programa I'!D39+'[1]Programa II'!D39+'[1]Programa III'!D39+'[1]Programa IV'!D39+'[1]Programa V'!D39</f>
        <v>0</v>
      </c>
      <c r="F39" s="43">
        <f t="shared" si="35"/>
        <v>22350000</v>
      </c>
      <c r="G39" s="43">
        <f>+'[1]Programa I'!F39+'[1]Programa II'!F39+'[1]Programa III'!F39+'[1]Programa IV'!F39+'[1]Programa V'!F39</f>
        <v>2434762.4300000002</v>
      </c>
      <c r="H39" s="43">
        <f>+'[1]Total Programa'!U38</f>
        <v>7827247.3599999994</v>
      </c>
      <c r="I39" s="43">
        <f t="shared" si="36"/>
        <v>14522752.640000001</v>
      </c>
      <c r="J39" s="44">
        <f t="shared" si="8"/>
        <v>0.64978759015659959</v>
      </c>
      <c r="L39" s="43">
        <f>+'[1]Programa I'!K39+'[1]Programa II'!K39+'[1]Programa III'!K39+'[1]Programa IV'!K39+'[1]Programa V'!K39</f>
        <v>5125783.1899999995</v>
      </c>
      <c r="M39" s="43">
        <f>+'[1]Programa I'!L39+'[1]Programa II'!L39+'[1]Programa III'!L39+'[1]Programa IV'!L39+'[1]Programa V'!L39</f>
        <v>2701464.17</v>
      </c>
      <c r="N39" s="43">
        <f t="shared" si="37"/>
        <v>7827247.3599999994</v>
      </c>
      <c r="O39" s="43">
        <f>+F39-N39</f>
        <v>14522752.640000001</v>
      </c>
      <c r="P39" s="4"/>
    </row>
    <row r="40" spans="1:67" hidden="1" x14ac:dyDescent="0.2">
      <c r="A40" s="1"/>
      <c r="B40" s="28" t="s">
        <v>77</v>
      </c>
      <c r="C40" s="36" t="s">
        <v>78</v>
      </c>
      <c r="D40" s="30">
        <f>+'[1]Presupuesto 2020'!U40</f>
        <v>118870352</v>
      </c>
      <c r="E40" s="30">
        <f>+'[1]Programa I'!D40+'[1]Programa II'!D40+'[1]Programa III'!D40+'[1]Programa IV'!D40+'[1]Programa V'!D40</f>
        <v>0</v>
      </c>
      <c r="F40" s="43">
        <f t="shared" si="35"/>
        <v>118870352</v>
      </c>
      <c r="G40" s="43">
        <f>+'[1]Programa I'!F40+'[1]Programa II'!F40+'[1]Programa III'!F40+'[1]Programa IV'!F40+'[1]Programa V'!F40</f>
        <v>5055455.0199999996</v>
      </c>
      <c r="H40" s="43">
        <f>+'[1]Total Programa'!U39</f>
        <v>30050817.720000003</v>
      </c>
      <c r="I40" s="43">
        <f t="shared" si="36"/>
        <v>88819534.280000001</v>
      </c>
      <c r="J40" s="44">
        <f t="shared" si="8"/>
        <v>0.74719669611140715</v>
      </c>
      <c r="L40" s="43">
        <f>+'[1]Programa I'!K40+'[1]Programa II'!K40+'[1]Programa III'!K40+'[1]Programa IV'!K40+'[1]Programa V'!K40</f>
        <v>14989473.73</v>
      </c>
      <c r="M40" s="43">
        <f>+'[1]Programa I'!L40+'[1]Programa II'!L40+'[1]Programa III'!L40+'[1]Programa IV'!L40+'[1]Programa V'!L40</f>
        <v>15061343.990000002</v>
      </c>
      <c r="N40" s="43">
        <f t="shared" si="37"/>
        <v>30050817.720000003</v>
      </c>
      <c r="O40" s="43">
        <f>+F40-N40</f>
        <v>88819534.280000001</v>
      </c>
      <c r="P40" s="4"/>
    </row>
    <row r="41" spans="1:67" hidden="1" x14ac:dyDescent="0.2">
      <c r="A41" s="1"/>
      <c r="B41" s="28" t="s">
        <v>79</v>
      </c>
      <c r="C41" s="36" t="s">
        <v>80</v>
      </c>
      <c r="D41" s="30">
        <f>+'[1]Presupuesto 2020'!U41</f>
        <v>0</v>
      </c>
      <c r="E41" s="30">
        <f>+'[1]Programa I'!D41+'[1]Programa II'!D41+'[1]Programa III'!D41+'[1]Programa IV'!D41+'[1]Programa V'!D41</f>
        <v>0</v>
      </c>
      <c r="F41" s="43">
        <f t="shared" si="35"/>
        <v>0</v>
      </c>
      <c r="G41" s="43">
        <f>+'[1]Programa I'!F41+'[1]Programa II'!F41+'[1]Programa III'!F41+'[1]Programa IV'!F41+'[1]Programa V'!F41</f>
        <v>0</v>
      </c>
      <c r="H41" s="43">
        <f>+'[1]Total Programa'!U40</f>
        <v>0</v>
      </c>
      <c r="I41" s="43">
        <f t="shared" si="36"/>
        <v>0</v>
      </c>
      <c r="J41" s="44">
        <f t="shared" si="8"/>
        <v>0</v>
      </c>
      <c r="K41" s="1"/>
      <c r="L41" s="43">
        <f>+'[1]Programa I'!K41+'[1]Programa II'!K41+'[1]Programa III'!K41+'[1]Programa IV'!K41+'[1]Programa V'!K41</f>
        <v>0</v>
      </c>
      <c r="M41" s="43">
        <f>+'[1]Programa I'!L41+'[1]Programa II'!L41+'[1]Programa III'!L41+'[1]Programa IV'!L41+'[1]Programa V'!L41</f>
        <v>0</v>
      </c>
      <c r="N41" s="43">
        <f t="shared" si="37"/>
        <v>0</v>
      </c>
      <c r="O41" s="43">
        <f>+F41-N41</f>
        <v>0</v>
      </c>
      <c r="P41" s="4"/>
    </row>
    <row r="42" spans="1:67" hidden="1" x14ac:dyDescent="0.2">
      <c r="A42" s="1"/>
      <c r="B42" s="28" t="s">
        <v>81</v>
      </c>
      <c r="C42" s="36" t="s">
        <v>82</v>
      </c>
      <c r="D42" s="30">
        <f>+'[1]Presupuesto 2020'!U42</f>
        <v>0</v>
      </c>
      <c r="E42" s="30">
        <f>+'[1]Programa I'!D42+'[1]Programa II'!D42+'[1]Programa III'!D42+'[1]Programa IV'!D42+'[1]Programa V'!D42</f>
        <v>15137600</v>
      </c>
      <c r="F42" s="43">
        <f t="shared" si="35"/>
        <v>15137600</v>
      </c>
      <c r="G42" s="43">
        <f>+'[1]Programa I'!F42+'[1]Programa II'!F42+'[1]Programa III'!F42+'[1]Programa IV'!F42+'[1]Programa V'!F42</f>
        <v>0</v>
      </c>
      <c r="H42" s="43">
        <f>+'[1]Total Programa'!U41</f>
        <v>0</v>
      </c>
      <c r="I42" s="43">
        <f t="shared" si="36"/>
        <v>15137600</v>
      </c>
      <c r="J42" s="44">
        <f t="shared" si="8"/>
        <v>1</v>
      </c>
      <c r="L42" s="43">
        <f>+'[1]Programa I'!K42+'[1]Programa II'!K42+'[1]Programa III'!K42+'[1]Programa IV'!K42+'[1]Programa V'!K42</f>
        <v>0</v>
      </c>
      <c r="M42" s="43">
        <f>+'[1]Programa I'!L42+'[1]Programa II'!L42+'[1]Programa III'!L42+'[1]Programa IV'!L42+'[1]Programa V'!L42</f>
        <v>0</v>
      </c>
      <c r="N42" s="43">
        <f t="shared" si="37"/>
        <v>0</v>
      </c>
      <c r="O42" s="43">
        <f>+F42-N42</f>
        <v>15137600</v>
      </c>
      <c r="P42" s="4"/>
    </row>
    <row r="43" spans="1:67" x14ac:dyDescent="0.2">
      <c r="B43" s="24">
        <v>1.02</v>
      </c>
      <c r="C43" s="132" t="s">
        <v>83</v>
      </c>
      <c r="D43" s="25">
        <f>SUM(D44:D48)</f>
        <v>132550000</v>
      </c>
      <c r="E43" s="25">
        <f>SUM(E44:E48)</f>
        <v>6393000</v>
      </c>
      <c r="F43" s="30">
        <f t="shared" ref="F43:I43" si="38">SUM(F44:F48)</f>
        <v>138943000</v>
      </c>
      <c r="G43" s="30">
        <f t="shared" si="38"/>
        <v>7615963.3400000008</v>
      </c>
      <c r="H43" s="30">
        <f t="shared" si="38"/>
        <v>40081146.460000001</v>
      </c>
      <c r="I43" s="26">
        <f t="shared" si="38"/>
        <v>98861853.539999992</v>
      </c>
      <c r="J43" s="27">
        <f t="shared" si="8"/>
        <v>0.71152813412694405</v>
      </c>
      <c r="K43" s="33"/>
      <c r="L43" s="26">
        <f t="shared" ref="L43:O43" si="39">SUM(L44:L48)</f>
        <v>20710117.289999999</v>
      </c>
      <c r="M43" s="26">
        <f t="shared" si="39"/>
        <v>19371029.170000002</v>
      </c>
      <c r="N43" s="26">
        <f t="shared" si="39"/>
        <v>40081146.460000001</v>
      </c>
      <c r="O43" s="26">
        <f t="shared" si="39"/>
        <v>98861853.539999992</v>
      </c>
      <c r="P43" s="4"/>
    </row>
    <row r="44" spans="1:67" hidden="1" x14ac:dyDescent="0.2">
      <c r="A44" s="1"/>
      <c r="B44" s="28" t="s">
        <v>84</v>
      </c>
      <c r="C44" s="36" t="s">
        <v>85</v>
      </c>
      <c r="D44" s="30">
        <f>+'[1]Presupuesto 2020'!U44</f>
        <v>5500000</v>
      </c>
      <c r="E44" s="30">
        <f>+'[1]Programa I'!D44+'[1]Programa II'!D44+'[1]Programa III'!D44+'[1]Programa IV'!D44+'[1]Programa V'!D44</f>
        <v>0</v>
      </c>
      <c r="F44" s="43">
        <f t="shared" ref="F44:F48" si="40">SUM(D44:E44)</f>
        <v>5500000</v>
      </c>
      <c r="G44" s="43">
        <f>+'[1]Programa I'!F44+'[1]Programa II'!F44+'[1]Programa III'!F44+'[1]Programa IV'!F44+'[1]Programa V'!F44</f>
        <v>150123</v>
      </c>
      <c r="H44" s="43">
        <f>+'[1]Total Programa'!U43</f>
        <v>1119386</v>
      </c>
      <c r="I44" s="43">
        <f t="shared" ref="I44:I48" si="41">+F44-H44</f>
        <v>4380614</v>
      </c>
      <c r="J44" s="44">
        <f t="shared" si="8"/>
        <v>0.7964752727272727</v>
      </c>
      <c r="L44" s="43">
        <f>+'[1]Programa I'!K44+'[1]Programa II'!K44+'[1]Programa III'!K44+'[1]Programa IV'!K44+'[1]Programa V'!K44</f>
        <v>433749</v>
      </c>
      <c r="M44" s="43">
        <f>+'[1]Programa I'!L44+'[1]Programa II'!L44+'[1]Programa III'!L44+'[1]Programa IV'!L44+'[1]Programa V'!L44</f>
        <v>685637</v>
      </c>
      <c r="N44" s="43">
        <f t="shared" ref="N44:N48" si="42">SUM(L44:M44)</f>
        <v>1119386</v>
      </c>
      <c r="O44" s="43">
        <f>+F44-N44</f>
        <v>4380614</v>
      </c>
      <c r="P44" s="4"/>
    </row>
    <row r="45" spans="1:67" hidden="1" x14ac:dyDescent="0.2">
      <c r="A45" s="1"/>
      <c r="B45" s="28" t="s">
        <v>86</v>
      </c>
      <c r="C45" s="36" t="s">
        <v>87</v>
      </c>
      <c r="D45" s="30">
        <f>+'[1]Presupuesto 2020'!U45</f>
        <v>42000000</v>
      </c>
      <c r="E45" s="30">
        <f>+'[1]Programa I'!D45+'[1]Programa II'!D45+'[1]Programa III'!D45+'[1]Programa IV'!D45+'[1]Programa V'!D45</f>
        <v>0</v>
      </c>
      <c r="F45" s="43">
        <f t="shared" si="40"/>
        <v>42000000</v>
      </c>
      <c r="G45" s="43">
        <f>+'[1]Programa I'!F45+'[1]Programa II'!F45+'[1]Programa III'!F45+'[1]Programa IV'!F45+'[1]Programa V'!F45</f>
        <v>2612460</v>
      </c>
      <c r="H45" s="43">
        <f>+'[1]Total Programa'!U44</f>
        <v>17730955</v>
      </c>
      <c r="I45" s="43">
        <f t="shared" si="41"/>
        <v>24269045</v>
      </c>
      <c r="J45" s="44">
        <f t="shared" si="8"/>
        <v>0.57783440476190473</v>
      </c>
      <c r="L45" s="43">
        <f>+'[1]Programa I'!K45+'[1]Programa II'!K45+'[1]Programa III'!K45+'[1]Programa IV'!K45+'[1]Programa V'!K45</f>
        <v>8812590</v>
      </c>
      <c r="M45" s="43">
        <f>+'[1]Programa I'!L45+'[1]Programa II'!L45+'[1]Programa III'!L45+'[1]Programa IV'!L45+'[1]Programa V'!L45</f>
        <v>8918365</v>
      </c>
      <c r="N45" s="43">
        <f t="shared" si="42"/>
        <v>17730955</v>
      </c>
      <c r="O45" s="43">
        <f>+F45-N45</f>
        <v>24269045</v>
      </c>
      <c r="P45" s="4"/>
    </row>
    <row r="46" spans="1:67" hidden="1" x14ac:dyDescent="0.2">
      <c r="A46" s="1"/>
      <c r="B46" s="28" t="s">
        <v>88</v>
      </c>
      <c r="C46" s="36" t="s">
        <v>89</v>
      </c>
      <c r="D46" s="30">
        <f>+'[1]Presupuesto 2020'!U46</f>
        <v>550000</v>
      </c>
      <c r="E46" s="30">
        <f>+'[1]Programa I'!D46+'[1]Programa II'!D46+'[1]Programa III'!D46+'[1]Programa IV'!D46+'[1]Programa V'!D46</f>
        <v>0</v>
      </c>
      <c r="F46" s="43">
        <f t="shared" si="40"/>
        <v>550000</v>
      </c>
      <c r="G46" s="43">
        <f>+'[1]Programa I'!F46+'[1]Programa II'!F46+'[1]Programa III'!F46+'[1]Programa IV'!F46+'[1]Programa V'!F46</f>
        <v>0</v>
      </c>
      <c r="H46" s="43">
        <f>+'[1]Total Programa'!U45</f>
        <v>27356.95</v>
      </c>
      <c r="I46" s="43">
        <f t="shared" si="41"/>
        <v>522643.05</v>
      </c>
      <c r="J46" s="44">
        <f t="shared" si="8"/>
        <v>0.95026009090909092</v>
      </c>
      <c r="L46" s="43">
        <f>+'[1]Programa I'!K46+'[1]Programa II'!K46+'[1]Programa III'!K46+'[1]Programa IV'!K46+'[1]Programa V'!K46</f>
        <v>1757.15</v>
      </c>
      <c r="M46" s="43">
        <f>+'[1]Programa I'!L46+'[1]Programa II'!L46+'[1]Programa III'!L46+'[1]Programa IV'!L46+'[1]Programa V'!L46</f>
        <v>25599.8</v>
      </c>
      <c r="N46" s="43">
        <f t="shared" si="42"/>
        <v>27356.95</v>
      </c>
      <c r="O46" s="43">
        <f>+F46-N46</f>
        <v>522643.05</v>
      </c>
      <c r="P46" s="4"/>
    </row>
    <row r="47" spans="1:67" hidden="1" x14ac:dyDescent="0.2">
      <c r="A47" s="1"/>
      <c r="B47" s="28" t="s">
        <v>90</v>
      </c>
      <c r="C47" s="36" t="s">
        <v>91</v>
      </c>
      <c r="D47" s="30">
        <f>+'[1]Presupuesto 2020'!U47</f>
        <v>71100000</v>
      </c>
      <c r="E47" s="30">
        <f>+'[1]Programa I'!D47+'[1]Programa II'!D47+'[1]Programa III'!D47+'[1]Programa IV'!D47+'[1]Programa V'!D47</f>
        <v>6393000</v>
      </c>
      <c r="F47" s="43">
        <f t="shared" si="40"/>
        <v>77493000</v>
      </c>
      <c r="G47" s="43">
        <f>+'[1]Programa I'!F47+'[1]Programa II'!F47+'[1]Programa III'!F47+'[1]Programa IV'!F47+'[1]Programa V'!F47</f>
        <v>3667824.48</v>
      </c>
      <c r="H47" s="43">
        <f>+'[1]Total Programa'!U46</f>
        <v>18084281.800000001</v>
      </c>
      <c r="I47" s="43">
        <f t="shared" si="41"/>
        <v>59408718.200000003</v>
      </c>
      <c r="J47" s="44">
        <f t="shared" si="8"/>
        <v>0.7666333501090421</v>
      </c>
      <c r="L47" s="43">
        <f>+'[1]Programa I'!K47+'[1]Programa II'!K47+'[1]Programa III'!K47+'[1]Programa IV'!K47+'[1]Programa V'!K47</f>
        <v>10023291.07</v>
      </c>
      <c r="M47" s="43">
        <f>+'[1]Programa I'!L47+'[1]Programa II'!L47+'[1]Programa III'!L47+'[1]Programa IV'!L47+'[1]Programa V'!L47</f>
        <v>8060990.7300000004</v>
      </c>
      <c r="N47" s="43">
        <f t="shared" si="42"/>
        <v>18084281.800000001</v>
      </c>
      <c r="O47" s="43">
        <f>+F47-N47</f>
        <v>59408718.200000003</v>
      </c>
      <c r="P47" s="4"/>
    </row>
    <row r="48" spans="1:67" hidden="1" x14ac:dyDescent="0.2">
      <c r="A48" s="1"/>
      <c r="B48" s="28" t="s">
        <v>92</v>
      </c>
      <c r="C48" s="36" t="s">
        <v>93</v>
      </c>
      <c r="D48" s="30">
        <f>+'[1]Presupuesto 2020'!U48</f>
        <v>13400000</v>
      </c>
      <c r="E48" s="30">
        <f>+'[1]Programa I'!D48+'[1]Programa II'!D48+'[1]Programa III'!D48+'[1]Programa IV'!D48+'[1]Programa V'!D48</f>
        <v>0</v>
      </c>
      <c r="F48" s="43">
        <f t="shared" si="40"/>
        <v>13400000</v>
      </c>
      <c r="G48" s="43">
        <f>+'[1]Programa I'!F48+'[1]Programa II'!F48+'[1]Programa III'!F48+'[1]Programa IV'!F48+'[1]Programa V'!F48</f>
        <v>1185555.8600000001</v>
      </c>
      <c r="H48" s="43">
        <f>+'[1]Total Programa'!U47</f>
        <v>3119166.71</v>
      </c>
      <c r="I48" s="43">
        <f t="shared" si="41"/>
        <v>10280833.289999999</v>
      </c>
      <c r="J48" s="44">
        <f t="shared" si="8"/>
        <v>0.76722636492537311</v>
      </c>
      <c r="L48" s="43">
        <f>+'[1]Programa I'!K48+'[1]Programa II'!K48+'[1]Programa III'!K48+'[1]Programa IV'!K48+'[1]Programa V'!K48</f>
        <v>1438730.07</v>
      </c>
      <c r="M48" s="43">
        <f>+'[1]Programa I'!L48+'[1]Programa II'!L48+'[1]Programa III'!L48+'[1]Programa IV'!L48+'[1]Programa V'!L48</f>
        <v>1680436.6400000001</v>
      </c>
      <c r="N48" s="43">
        <f t="shared" si="42"/>
        <v>3119166.71</v>
      </c>
      <c r="O48" s="43">
        <f>+F48-N48</f>
        <v>10280833.289999999</v>
      </c>
      <c r="P48" s="4"/>
    </row>
    <row r="49" spans="1:16" x14ac:dyDescent="0.2">
      <c r="B49" s="24">
        <v>1.03</v>
      </c>
      <c r="C49" s="132" t="s">
        <v>94</v>
      </c>
      <c r="D49" s="25">
        <f>SUM(D50:D56)</f>
        <v>2255812295.5</v>
      </c>
      <c r="E49" s="25">
        <f>SUM(E50:E56)</f>
        <v>15689950</v>
      </c>
      <c r="F49" s="30">
        <f t="shared" ref="F49:I49" si="43">SUM(F50:F56)</f>
        <v>2271502245.5</v>
      </c>
      <c r="G49" s="30">
        <f t="shared" si="43"/>
        <v>2139072.54</v>
      </c>
      <c r="H49" s="30">
        <f t="shared" si="43"/>
        <v>19420468.16</v>
      </c>
      <c r="I49" s="26">
        <f t="shared" si="43"/>
        <v>2252081777.3400002</v>
      </c>
      <c r="J49" s="27">
        <f t="shared" si="8"/>
        <v>0.99145038566504917</v>
      </c>
      <c r="K49" s="33"/>
      <c r="L49" s="26">
        <f t="shared" ref="L49:O49" si="44">SUM(L50:L56)</f>
        <v>8667236.629999999</v>
      </c>
      <c r="M49" s="26">
        <f t="shared" si="44"/>
        <v>10753231.529999999</v>
      </c>
      <c r="N49" s="26">
        <f t="shared" si="44"/>
        <v>19420468.16</v>
      </c>
      <c r="O49" s="26">
        <f t="shared" si="44"/>
        <v>2252081777.3400002</v>
      </c>
      <c r="P49" s="4"/>
    </row>
    <row r="50" spans="1:16" hidden="1" x14ac:dyDescent="0.2">
      <c r="A50" s="1"/>
      <c r="B50" s="28" t="s">
        <v>95</v>
      </c>
      <c r="C50" s="36" t="s">
        <v>96</v>
      </c>
      <c r="D50" s="30">
        <f>+'[1]Presupuesto 2020'!U50</f>
        <v>12700000</v>
      </c>
      <c r="E50" s="30">
        <f>+'[1]Programa I'!D50+'[1]Programa II'!D50+'[1]Programa III'!D50+'[1]Programa IV'!D50+'[1]Programa V'!D50</f>
        <v>0</v>
      </c>
      <c r="F50" s="43">
        <f t="shared" ref="F50:F56" si="45">SUM(D50:E50)</f>
        <v>12700000</v>
      </c>
      <c r="G50" s="43">
        <f>+'[1]Programa I'!F50+'[1]Programa II'!F50+'[1]Programa III'!F50+'[1]Programa IV'!F50+'[1]Programa V'!F50</f>
        <v>0</v>
      </c>
      <c r="H50" s="43">
        <f>+'[1]Total Programa'!U49</f>
        <v>299004.09999999998</v>
      </c>
      <c r="I50" s="43">
        <f t="shared" ref="I50:I56" si="46">+F50-H50</f>
        <v>12400995.9</v>
      </c>
      <c r="J50" s="44">
        <f t="shared" si="8"/>
        <v>0.9764563700787402</v>
      </c>
      <c r="L50" s="43">
        <f>+'[1]Programa I'!K50+'[1]Programa II'!K50+'[1]Programa III'!K50+'[1]Programa IV'!K50+'[1]Programa V'!K50</f>
        <v>0</v>
      </c>
      <c r="M50" s="43">
        <f>+'[1]Programa I'!L50+'[1]Programa II'!L50+'[1]Programa III'!L50+'[1]Programa IV'!L50+'[1]Programa V'!L50</f>
        <v>299004.09999999998</v>
      </c>
      <c r="N50" s="43">
        <f t="shared" ref="N50:N56" si="47">SUM(L50:M50)</f>
        <v>299004.09999999998</v>
      </c>
      <c r="O50" s="43">
        <f t="shared" ref="O50:O56" si="48">+F50-N50</f>
        <v>12400995.9</v>
      </c>
      <c r="P50" s="4"/>
    </row>
    <row r="51" spans="1:16" hidden="1" x14ac:dyDescent="0.2">
      <c r="A51" s="1"/>
      <c r="B51" s="28" t="s">
        <v>97</v>
      </c>
      <c r="C51" s="36" t="s">
        <v>98</v>
      </c>
      <c r="D51" s="30">
        <f>+'[1]Presupuesto 2020'!U51</f>
        <v>60500000</v>
      </c>
      <c r="E51" s="30">
        <f>+'[1]Programa I'!D51+'[1]Programa II'!D51+'[1]Programa III'!D51+'[1]Programa IV'!D51+'[1]Programa V'!D51</f>
        <v>0</v>
      </c>
      <c r="F51" s="43">
        <f t="shared" si="45"/>
        <v>60500000</v>
      </c>
      <c r="G51" s="43">
        <f>+'[1]Programa I'!F51+'[1]Programa II'!F51+'[1]Programa III'!F51+'[1]Programa IV'!F51+'[1]Programa V'!F51</f>
        <v>0</v>
      </c>
      <c r="H51" s="43">
        <f>+'[1]Total Programa'!U50</f>
        <v>0</v>
      </c>
      <c r="I51" s="43">
        <f t="shared" si="46"/>
        <v>60500000</v>
      </c>
      <c r="J51" s="44">
        <f t="shared" si="8"/>
        <v>1</v>
      </c>
      <c r="L51" s="43">
        <f>+'[1]Programa I'!K51+'[1]Programa II'!K51+'[1]Programa III'!K51+'[1]Programa IV'!K51+'[1]Programa V'!K51</f>
        <v>0</v>
      </c>
      <c r="M51" s="43">
        <f>+'[1]Programa I'!L51+'[1]Programa II'!L51+'[1]Programa III'!L51+'[1]Programa IV'!L51+'[1]Programa V'!L51</f>
        <v>0</v>
      </c>
      <c r="N51" s="43">
        <f t="shared" si="47"/>
        <v>0</v>
      </c>
      <c r="O51" s="43">
        <f t="shared" si="48"/>
        <v>60500000</v>
      </c>
      <c r="P51" s="4"/>
    </row>
    <row r="52" spans="1:16" hidden="1" x14ac:dyDescent="0.2">
      <c r="A52" s="1"/>
      <c r="B52" s="28" t="s">
        <v>99</v>
      </c>
      <c r="C52" s="36" t="s">
        <v>100</v>
      </c>
      <c r="D52" s="30">
        <f>+'[1]Presupuesto 2020'!U52</f>
        <v>13556466</v>
      </c>
      <c r="E52" s="30">
        <f>+'[1]Programa I'!D52+'[1]Programa II'!D52+'[1]Programa III'!D52+'[1]Programa IV'!D52+'[1]Programa V'!D52</f>
        <v>0</v>
      </c>
      <c r="F52" s="43">
        <f t="shared" si="45"/>
        <v>13556466</v>
      </c>
      <c r="G52" s="43">
        <f>+'[1]Programa I'!F52+'[1]Programa II'!F52+'[1]Programa III'!F52+'[1]Programa IV'!F52+'[1]Programa V'!F52</f>
        <v>0</v>
      </c>
      <c r="H52" s="43">
        <f>+'[1]Total Programa'!U51</f>
        <v>18900</v>
      </c>
      <c r="I52" s="43">
        <f t="shared" si="46"/>
        <v>13537566</v>
      </c>
      <c r="J52" s="44">
        <f t="shared" si="8"/>
        <v>0.99860583134277026</v>
      </c>
      <c r="L52" s="43">
        <f>+'[1]Programa I'!K52+'[1]Programa II'!K52+'[1]Programa III'!K52+'[1]Programa IV'!K52+'[1]Programa V'!K52</f>
        <v>0</v>
      </c>
      <c r="M52" s="43">
        <f>+'[1]Programa I'!L52+'[1]Programa II'!L52+'[1]Programa III'!L52+'[1]Programa IV'!L52+'[1]Programa V'!L52</f>
        <v>18900</v>
      </c>
      <c r="N52" s="43">
        <f t="shared" si="47"/>
        <v>18900</v>
      </c>
      <c r="O52" s="43">
        <f t="shared" si="48"/>
        <v>13537566</v>
      </c>
      <c r="P52" s="4"/>
    </row>
    <row r="53" spans="1:16" hidden="1" x14ac:dyDescent="0.2">
      <c r="A53" s="1"/>
      <c r="B53" s="28" t="s">
        <v>101</v>
      </c>
      <c r="C53" s="36" t="s">
        <v>102</v>
      </c>
      <c r="D53" s="30">
        <f>+'[1]Presupuesto 2020'!U53</f>
        <v>1261100</v>
      </c>
      <c r="E53" s="30">
        <f>+'[1]Programa I'!D53+'[1]Programa II'!D53+'[1]Programa III'!D53+'[1]Programa IV'!D53+'[1]Programa V'!D53</f>
        <v>0</v>
      </c>
      <c r="F53" s="43">
        <f t="shared" si="45"/>
        <v>1261100</v>
      </c>
      <c r="G53" s="43">
        <f>+'[1]Programa I'!F53+'[1]Programa II'!F53+'[1]Programa III'!F53+'[1]Programa IV'!F53+'[1]Programa V'!F53</f>
        <v>13386</v>
      </c>
      <c r="H53" s="43">
        <f>+'[1]Total Programa'!U52</f>
        <v>93380</v>
      </c>
      <c r="I53" s="43">
        <f t="shared" si="46"/>
        <v>1167720</v>
      </c>
      <c r="J53" s="44">
        <f t="shared" si="8"/>
        <v>0.92595353263024349</v>
      </c>
      <c r="L53" s="43">
        <f>+'[1]Programa I'!K53+'[1]Programa II'!K53+'[1]Programa III'!K53+'[1]Programa IV'!K53+'[1]Programa V'!K53</f>
        <v>53613</v>
      </c>
      <c r="M53" s="43">
        <f>+'[1]Programa I'!L53+'[1]Programa II'!L53+'[1]Programa III'!L53+'[1]Programa IV'!L53+'[1]Programa V'!L53</f>
        <v>39767</v>
      </c>
      <c r="N53" s="43">
        <f t="shared" si="47"/>
        <v>93380</v>
      </c>
      <c r="O53" s="43">
        <f t="shared" si="48"/>
        <v>1167720</v>
      </c>
      <c r="P53" s="4"/>
    </row>
    <row r="54" spans="1:16" hidden="1" x14ac:dyDescent="0.2">
      <c r="A54" s="1"/>
      <c r="B54" s="28" t="s">
        <v>103</v>
      </c>
      <c r="C54" s="36" t="s">
        <v>104</v>
      </c>
      <c r="D54" s="30">
        <f>+'[1]Presupuesto 2020'!U54</f>
        <v>0</v>
      </c>
      <c r="E54" s="30">
        <f>+'[1]Programa I'!D54+'[1]Programa II'!D54+'[1]Programa III'!D54+'[1]Programa IV'!D54+'[1]Programa V'!D54</f>
        <v>0</v>
      </c>
      <c r="F54" s="43">
        <f t="shared" si="45"/>
        <v>0</v>
      </c>
      <c r="G54" s="43">
        <f>+'[1]Programa I'!F54+'[1]Programa II'!F54+'[1]Programa III'!F54+'[1]Programa IV'!F54+'[1]Programa V'!F54</f>
        <v>0</v>
      </c>
      <c r="H54" s="43">
        <f>+'[1]Total Programa'!U53</f>
        <v>0</v>
      </c>
      <c r="I54" s="43">
        <f t="shared" si="46"/>
        <v>0</v>
      </c>
      <c r="J54" s="44">
        <f t="shared" si="8"/>
        <v>0</v>
      </c>
      <c r="K54" s="1"/>
      <c r="L54" s="43">
        <f>+'[1]Programa I'!K54+'[1]Programa II'!K54+'[1]Programa III'!K54+'[1]Programa IV'!K54+'[1]Programa V'!K54</f>
        <v>0</v>
      </c>
      <c r="M54" s="43">
        <f>+'[1]Programa I'!L54+'[1]Programa II'!L54+'[1]Programa III'!L54+'[1]Programa IV'!L54+'[1]Programa V'!L54</f>
        <v>0</v>
      </c>
      <c r="N54" s="43">
        <f t="shared" si="47"/>
        <v>0</v>
      </c>
      <c r="O54" s="43">
        <f t="shared" si="48"/>
        <v>0</v>
      </c>
      <c r="P54" s="4"/>
    </row>
    <row r="55" spans="1:16" hidden="1" x14ac:dyDescent="0.2">
      <c r="A55" s="1"/>
      <c r="B55" s="28" t="s">
        <v>105</v>
      </c>
      <c r="C55" s="36" t="s">
        <v>106</v>
      </c>
      <c r="D55" s="30">
        <f>+'[1]Presupuesto 2020'!U55</f>
        <v>22763369.5</v>
      </c>
      <c r="E55" s="30">
        <f>+'[1]Programa I'!D55+'[1]Programa II'!D55+'[1]Programa III'!D55+'[1]Programa IV'!D55+'[1]Programa V'!D55</f>
        <v>617950</v>
      </c>
      <c r="F55" s="43">
        <f t="shared" si="45"/>
        <v>23381319.5</v>
      </c>
      <c r="G55" s="43">
        <f>+'[1]Programa I'!F55+'[1]Programa II'!F55+'[1]Programa III'!F55+'[1]Programa IV'!F55+'[1]Programa V'!F55</f>
        <v>1751594.39</v>
      </c>
      <c r="H55" s="43">
        <f>+'[1]Total Programa'!U54</f>
        <v>10879068.940000001</v>
      </c>
      <c r="I55" s="43">
        <f t="shared" si="46"/>
        <v>12502250.559999999</v>
      </c>
      <c r="J55" s="44">
        <f t="shared" si="8"/>
        <v>0.53471107821780539</v>
      </c>
      <c r="L55" s="43">
        <f>+'[1]Programa I'!K55+'[1]Programa II'!K55+'[1]Programa III'!K55+'[1]Programa IV'!K55+'[1]Programa V'!K55</f>
        <v>5270859.09</v>
      </c>
      <c r="M55" s="43">
        <f>+'[1]Programa I'!L55+'[1]Programa II'!L55+'[1]Programa III'!L55+'[1]Programa IV'!L55+'[1]Programa V'!L55</f>
        <v>5608209.8499999996</v>
      </c>
      <c r="N55" s="43">
        <f t="shared" si="47"/>
        <v>10879068.939999999</v>
      </c>
      <c r="O55" s="43">
        <f t="shared" si="48"/>
        <v>12502250.560000001</v>
      </c>
      <c r="P55" s="4"/>
    </row>
    <row r="56" spans="1:16" hidden="1" x14ac:dyDescent="0.2">
      <c r="A56" s="1"/>
      <c r="B56" s="28" t="s">
        <v>107</v>
      </c>
      <c r="C56" s="45" t="s">
        <v>108</v>
      </c>
      <c r="D56" s="30">
        <f>+'[1]Presupuesto 2020'!U56</f>
        <v>2145031360</v>
      </c>
      <c r="E56" s="30">
        <f>+'[1]Programa I'!D56+'[1]Programa II'!D56+'[1]Programa III'!D56+'[1]Programa IV'!D56+'[1]Programa V'!D56</f>
        <v>15072000</v>
      </c>
      <c r="F56" s="43">
        <f t="shared" si="45"/>
        <v>2160103360</v>
      </c>
      <c r="G56" s="43">
        <f>+'[1]Programa I'!F56+'[1]Programa II'!F56+'[1]Programa III'!F56+'[1]Programa IV'!F56+'[1]Programa V'!F56</f>
        <v>374092.15</v>
      </c>
      <c r="H56" s="43">
        <f>+'[1]Total Programa'!U55</f>
        <v>8130115.1199999992</v>
      </c>
      <c r="I56" s="43">
        <f t="shared" si="46"/>
        <v>2151973244.8800001</v>
      </c>
      <c r="J56" s="44">
        <f t="shared" si="8"/>
        <v>0.99623623791780047</v>
      </c>
      <c r="L56" s="43">
        <f>+'[1]Programa I'!K56+'[1]Programa II'!K56+'[1]Programa III'!K56+'[1]Programa IV'!K56+'[1]Programa V'!K56</f>
        <v>3342764.54</v>
      </c>
      <c r="M56" s="43">
        <f>+'[1]Programa I'!L56+'[1]Programa II'!L56+'[1]Programa III'!L56+'[1]Programa IV'!L56+'[1]Programa V'!L56</f>
        <v>4787350.58</v>
      </c>
      <c r="N56" s="43">
        <f t="shared" si="47"/>
        <v>8130115.1200000001</v>
      </c>
      <c r="O56" s="43">
        <f t="shared" si="48"/>
        <v>2151973244.8800001</v>
      </c>
      <c r="P56" s="4"/>
    </row>
    <row r="57" spans="1:16" x14ac:dyDescent="0.2">
      <c r="B57" s="24">
        <v>1.04</v>
      </c>
      <c r="C57" s="132" t="s">
        <v>109</v>
      </c>
      <c r="D57" s="25">
        <f>SUM(D58:D71)-D67-D61</f>
        <v>571942136.94000006</v>
      </c>
      <c r="E57" s="25">
        <f t="shared" ref="E57:I57" si="49">SUM(E58:E71)-E67-E61</f>
        <v>728342095</v>
      </c>
      <c r="F57" s="135">
        <f t="shared" si="49"/>
        <v>1300284231.9400001</v>
      </c>
      <c r="G57" s="135">
        <f t="shared" si="49"/>
        <v>15059677.050000003</v>
      </c>
      <c r="H57" s="135">
        <f t="shared" si="49"/>
        <v>103761167.47999999</v>
      </c>
      <c r="I57" s="25">
        <f t="shared" si="49"/>
        <v>1196523064.46</v>
      </c>
      <c r="J57" s="27">
        <f>IF(F57=0,0,+I57/F57)</f>
        <v>0.92020116453677958</v>
      </c>
      <c r="K57" s="33"/>
      <c r="L57" s="26">
        <f t="shared" ref="L57" si="50">SUM(L58:L71)-L67-L61</f>
        <v>55986460.220000006</v>
      </c>
      <c r="M57" s="26">
        <f t="shared" ref="M57" si="51">SUM(M58:M71)-M67-M61</f>
        <v>47774707.259999998</v>
      </c>
      <c r="N57" s="26">
        <f t="shared" ref="N57:O57" si="52">SUM(N58:N71)-N67-N61</f>
        <v>103761167.47999996</v>
      </c>
      <c r="O57" s="26">
        <f t="shared" si="52"/>
        <v>1196523064.46</v>
      </c>
      <c r="P57" s="4"/>
    </row>
    <row r="58" spans="1:16" hidden="1" x14ac:dyDescent="0.2">
      <c r="A58" s="1"/>
      <c r="B58" s="28" t="s">
        <v>110</v>
      </c>
      <c r="C58" s="46" t="s">
        <v>111</v>
      </c>
      <c r="D58" s="30">
        <f>+'[1]Presupuesto 2020'!U58</f>
        <v>0</v>
      </c>
      <c r="E58" s="30">
        <f>+'[1]Programa I'!D58+'[1]Programa II'!D58+'[1]Programa III'!D58+'[1]Programa IV'!D58+'[1]Programa V'!D58</f>
        <v>0</v>
      </c>
      <c r="F58" s="30">
        <f t="shared" ref="F58:F66" si="53">SUM(D58:E58)</f>
        <v>0</v>
      </c>
      <c r="G58" s="30">
        <f>+'[1]Programa I'!F58+'[1]Programa II'!F58+'[1]Programa III'!F58+'[1]Programa IV'!F58+'[1]Programa V'!F58</f>
        <v>0</v>
      </c>
      <c r="H58" s="30">
        <f>+'[1]Total Programa'!U57</f>
        <v>0</v>
      </c>
      <c r="I58" s="30">
        <f t="shared" ref="I58:I66" si="54">+F58-H58</f>
        <v>0</v>
      </c>
      <c r="J58" s="34">
        <f t="shared" si="8"/>
        <v>0</v>
      </c>
      <c r="K58" s="1"/>
      <c r="L58" s="30">
        <f>+'[1]Programa I'!K58+'[1]Programa II'!K58+'[1]Programa III'!K58+'[1]Programa IV'!K58+'[1]Programa V'!K58</f>
        <v>0</v>
      </c>
      <c r="M58" s="30">
        <f>+'[1]Programa I'!L58+'[1]Programa II'!L58+'[1]Programa III'!L58+'[1]Programa IV'!L58+'[1]Programa V'!L58</f>
        <v>0</v>
      </c>
      <c r="N58" s="30">
        <f t="shared" ref="N58:N66" si="55">SUM(L58:M58)</f>
        <v>0</v>
      </c>
      <c r="O58" s="30">
        <f>+F58-N58</f>
        <v>0</v>
      </c>
      <c r="P58" s="4"/>
    </row>
    <row r="59" spans="1:16" hidden="1" x14ac:dyDescent="0.2">
      <c r="A59" s="1"/>
      <c r="B59" s="28" t="s">
        <v>112</v>
      </c>
      <c r="C59" s="36" t="s">
        <v>113</v>
      </c>
      <c r="D59" s="30">
        <f>+'[1]Presupuesto 2020'!U59</f>
        <v>131849465.90000001</v>
      </c>
      <c r="E59" s="30">
        <f>+'[1]Programa I'!D59+'[1]Programa II'!D59+'[1]Programa III'!D59+'[1]Programa IV'!D59+'[1]Programa V'!D59</f>
        <v>38953430</v>
      </c>
      <c r="F59" s="43">
        <f t="shared" si="53"/>
        <v>170802895.90000001</v>
      </c>
      <c r="G59" s="43">
        <f>+'[1]Programa I'!F59+'[1]Programa II'!F59+'[1]Programa III'!F59+'[1]Programa IV'!F59+'[1]Programa V'!F59</f>
        <v>1527175.79</v>
      </c>
      <c r="H59" s="43">
        <f>+'[1]Total Programa'!U58</f>
        <v>4327749.28</v>
      </c>
      <c r="I59" s="43">
        <f t="shared" si="54"/>
        <v>166475146.62</v>
      </c>
      <c r="J59" s="44">
        <f t="shared" si="8"/>
        <v>0.97466231905966183</v>
      </c>
      <c r="L59" s="43">
        <f>+'[1]Programa I'!K59+'[1]Programa II'!K59+'[1]Programa III'!K59+'[1]Programa IV'!K59+'[1]Programa V'!K59</f>
        <v>4146384.2800000003</v>
      </c>
      <c r="M59" s="43">
        <f>+'[1]Programa I'!L59+'[1]Programa II'!L59+'[1]Programa III'!L59+'[1]Programa IV'!L59+'[1]Programa V'!L59</f>
        <v>181365</v>
      </c>
      <c r="N59" s="43">
        <f t="shared" si="55"/>
        <v>4327749.28</v>
      </c>
      <c r="O59" s="43">
        <f>+F59-N59</f>
        <v>166475146.62</v>
      </c>
      <c r="P59" s="4"/>
    </row>
    <row r="60" spans="1:16" hidden="1" x14ac:dyDescent="0.2">
      <c r="A60" s="1"/>
      <c r="B60" s="28" t="s">
        <v>114</v>
      </c>
      <c r="C60" s="36" t="s">
        <v>115</v>
      </c>
      <c r="D60" s="30">
        <f>+'[1]Presupuesto 2020'!U60</f>
        <v>102978584.40000001</v>
      </c>
      <c r="E60" s="30">
        <f>+'[1]Programa I'!D60+'[1]Programa II'!D60+'[1]Programa III'!D60+'[1]Programa IV'!D60+'[1]Programa V'!D60</f>
        <v>60219880</v>
      </c>
      <c r="F60" s="43">
        <f t="shared" si="53"/>
        <v>163198464.40000001</v>
      </c>
      <c r="G60" s="43">
        <f>+'[1]Programa I'!F60+'[1]Programa II'!F60+'[1]Programa III'!F60+'[1]Programa IV'!F60+'[1]Programa V'!F60</f>
        <v>0</v>
      </c>
      <c r="H60" s="43">
        <f>+'[1]Total Programa'!U59</f>
        <v>3140606.12</v>
      </c>
      <c r="I60" s="43">
        <f t="shared" si="54"/>
        <v>160057858.28</v>
      </c>
      <c r="J60" s="44">
        <f t="shared" si="8"/>
        <v>0.98075590887728958</v>
      </c>
      <c r="L60" s="43">
        <f>+'[1]Programa I'!K60+'[1]Programa II'!K60+'[1]Programa III'!K60+'[1]Programa IV'!K60+'[1]Programa V'!K60</f>
        <v>3140606.12</v>
      </c>
      <c r="M60" s="43">
        <f>+'[1]Programa I'!L60+'[1]Programa II'!L60+'[1]Programa III'!L60+'[1]Programa IV'!L60+'[1]Programa V'!L60</f>
        <v>0</v>
      </c>
      <c r="N60" s="43">
        <f t="shared" si="55"/>
        <v>3140606.12</v>
      </c>
      <c r="O60" s="43">
        <f>+F60-N60</f>
        <v>160057858.28</v>
      </c>
      <c r="P60" s="4"/>
    </row>
    <row r="61" spans="1:16" s="7" customFormat="1" hidden="1" x14ac:dyDescent="0.2">
      <c r="A61" s="1"/>
      <c r="B61" s="24" t="s">
        <v>116</v>
      </c>
      <c r="C61" s="47" t="s">
        <v>117</v>
      </c>
      <c r="D61" s="26">
        <f>SUM(D62:D65)</f>
        <v>159159474.40000001</v>
      </c>
      <c r="E61" s="26">
        <f t="shared" ref="E61:I61" si="56">SUM(E62:E65)</f>
        <v>442397105</v>
      </c>
      <c r="F61" s="26">
        <f t="shared" si="56"/>
        <v>601556579.39999998</v>
      </c>
      <c r="G61" s="26">
        <f t="shared" si="56"/>
        <v>4542153.6500000004</v>
      </c>
      <c r="H61" s="26">
        <f t="shared" si="56"/>
        <v>26708162.460000001</v>
      </c>
      <c r="I61" s="26">
        <f t="shared" si="56"/>
        <v>574848416.93999994</v>
      </c>
      <c r="J61" s="48">
        <f t="shared" si="8"/>
        <v>0.95560157868003193</v>
      </c>
      <c r="K61" s="49"/>
      <c r="L61" s="50">
        <f>SUM(L62:L65)</f>
        <v>22086053.399999999</v>
      </c>
      <c r="M61" s="50">
        <f>SUM(M62:M65)</f>
        <v>4622109.0599999996</v>
      </c>
      <c r="N61" s="50">
        <f t="shared" ref="N61:O61" si="57">SUM(N62:N65)</f>
        <v>26708162.460000001</v>
      </c>
      <c r="O61" s="50">
        <f t="shared" si="57"/>
        <v>574848416.93999994</v>
      </c>
      <c r="P61" s="4"/>
    </row>
    <row r="62" spans="1:16" hidden="1" x14ac:dyDescent="0.2">
      <c r="A62" s="1"/>
      <c r="B62" s="28" t="s">
        <v>118</v>
      </c>
      <c r="C62" s="36" t="s">
        <v>119</v>
      </c>
      <c r="D62" s="30">
        <f>+'[1]Presupuesto 2020'!U62</f>
        <v>36764550</v>
      </c>
      <c r="E62" s="30">
        <f>+'[1]Programa I'!D62+'[1]Programa II'!D62+'[1]Programa III'!D62+'[1]Programa IV'!D62+'[1]Programa V'!D62</f>
        <v>2177225</v>
      </c>
      <c r="F62" s="43">
        <f t="shared" ref="F62:F65" si="58">SUM(D62:E62)</f>
        <v>38941775</v>
      </c>
      <c r="G62" s="43">
        <f>+'[1]Programa I'!F62+'[1]Programa II'!F62+'[1]Programa III'!F62+'[1]Programa IV'!F62+'[1]Programa V'!F62</f>
        <v>3909800</v>
      </c>
      <c r="H62" s="43">
        <f>+'[1]Total Programa'!U61</f>
        <v>14889173.800000001</v>
      </c>
      <c r="I62" s="43">
        <f t="shared" ref="I62:I65" si="59">+F62-H62</f>
        <v>24052601.199999999</v>
      </c>
      <c r="J62" s="51">
        <f t="shared" si="8"/>
        <v>0.61765549207759529</v>
      </c>
      <c r="K62" s="52"/>
      <c r="L62" s="43">
        <f>+'[1]Programa I'!K62+'[1]Programa II'!K62+'[1]Programa III'!K62+'[1]Programa IV'!K62+'[1]Programa V'!K62</f>
        <v>14069923.800000001</v>
      </c>
      <c r="M62" s="43">
        <f>+'[1]Programa I'!L62+'[1]Programa II'!L62+'[1]Programa III'!L62+'[1]Programa IV'!L62+'[1]Programa V'!L62</f>
        <v>819250</v>
      </c>
      <c r="N62" s="43">
        <f t="shared" ref="N62:N65" si="60">SUM(L62:M62)</f>
        <v>14889173.800000001</v>
      </c>
      <c r="O62" s="43">
        <f>+F62-N62</f>
        <v>24052601.199999999</v>
      </c>
      <c r="P62" s="4"/>
    </row>
    <row r="63" spans="1:16" hidden="1" x14ac:dyDescent="0.2">
      <c r="A63" s="1"/>
      <c r="B63" s="28" t="s">
        <v>120</v>
      </c>
      <c r="C63" s="36" t="s">
        <v>121</v>
      </c>
      <c r="D63" s="30">
        <f>+'[1]Presupuesto 2020'!U63</f>
        <v>20216340</v>
      </c>
      <c r="E63" s="30">
        <f>+'[1]Programa I'!D63+'[1]Programa II'!D63+'[1]Programa III'!D63+'[1]Programa IV'!D63+'[1]Programa V'!D63</f>
        <v>0</v>
      </c>
      <c r="F63" s="43">
        <f t="shared" si="58"/>
        <v>20216340</v>
      </c>
      <c r="G63" s="43">
        <f>+'[1]Programa I'!F63+'[1]Programa II'!F63+'[1]Programa III'!F63+'[1]Programa IV'!F63+'[1]Programa V'!F63</f>
        <v>236853.65</v>
      </c>
      <c r="H63" s="43">
        <f>+'[1]Total Programa'!U62</f>
        <v>3551736.9</v>
      </c>
      <c r="I63" s="43">
        <f t="shared" si="59"/>
        <v>16664603.1</v>
      </c>
      <c r="J63" s="51">
        <f t="shared" si="8"/>
        <v>0.82431355527261607</v>
      </c>
      <c r="K63" s="52"/>
      <c r="L63" s="43">
        <f>+'[1]Programa I'!K63+'[1]Programa II'!K63+'[1]Programa III'!K63+'[1]Programa IV'!K63+'[1]Programa V'!K63</f>
        <v>3078029.5999999996</v>
      </c>
      <c r="M63" s="43">
        <f>+'[1]Programa I'!L63+'[1]Programa II'!L63+'[1]Programa III'!L63+'[1]Programa IV'!L63+'[1]Programa V'!L63</f>
        <v>473707.3</v>
      </c>
      <c r="N63" s="43">
        <f t="shared" si="60"/>
        <v>3551736.8999999994</v>
      </c>
      <c r="O63" s="43">
        <f>+F63-N63</f>
        <v>16664603.100000001</v>
      </c>
      <c r="P63" s="4"/>
    </row>
    <row r="64" spans="1:16" hidden="1" x14ac:dyDescent="0.2">
      <c r="A64" s="1"/>
      <c r="B64" s="28" t="s">
        <v>122</v>
      </c>
      <c r="C64" s="36" t="s">
        <v>123</v>
      </c>
      <c r="D64" s="30">
        <f>+'[1]Presupuesto 2020'!U64</f>
        <v>102178584.40000001</v>
      </c>
      <c r="E64" s="30">
        <f>+'[1]Programa I'!D64+'[1]Programa II'!D64+'[1]Programa III'!D64+'[1]Programa IV'!D64+'[1]Programa V'!D64</f>
        <v>407219880</v>
      </c>
      <c r="F64" s="43">
        <f t="shared" si="58"/>
        <v>509398464.39999998</v>
      </c>
      <c r="G64" s="43">
        <f>+'[1]Programa I'!F64+'[1]Programa II'!F64+'[1]Programa III'!F64+'[1]Programa IV'!F64+'[1]Programa V'!F64</f>
        <v>395500</v>
      </c>
      <c r="H64" s="43">
        <f>+'[1]Total Programa'!U63</f>
        <v>6854751.7599999998</v>
      </c>
      <c r="I64" s="43">
        <f t="shared" si="59"/>
        <v>502543712.63999999</v>
      </c>
      <c r="J64" s="51">
        <f t="shared" si="8"/>
        <v>0.98654343850825321</v>
      </c>
      <c r="K64" s="52"/>
      <c r="L64" s="43">
        <f>+'[1]Programa I'!K64+'[1]Programa II'!K64+'[1]Programa III'!K64+'[1]Programa IV'!K64+'[1]Programa V'!K64</f>
        <v>3525600</v>
      </c>
      <c r="M64" s="43">
        <f>+'[1]Programa I'!L64+'[1]Programa II'!L64+'[1]Programa III'!L64+'[1]Programa IV'!L64+'[1]Programa V'!L64</f>
        <v>3329151.76</v>
      </c>
      <c r="N64" s="43">
        <f t="shared" si="60"/>
        <v>6854751.7599999998</v>
      </c>
      <c r="O64" s="43">
        <f>+F64-N64</f>
        <v>502543712.63999999</v>
      </c>
      <c r="P64" s="4"/>
    </row>
    <row r="65" spans="1:16" hidden="1" x14ac:dyDescent="0.2">
      <c r="A65" s="1"/>
      <c r="B65" s="28" t="s">
        <v>124</v>
      </c>
      <c r="C65" s="36" t="s">
        <v>125</v>
      </c>
      <c r="D65" s="30">
        <f>+'[1]Presupuesto 2020'!U65</f>
        <v>0</v>
      </c>
      <c r="E65" s="30">
        <f>+'[1]Programa I'!D65+'[1]Programa II'!D65+'[1]Programa III'!D65+'[1]Programa IV'!D65+'[1]Programa V'!D65</f>
        <v>33000000</v>
      </c>
      <c r="F65" s="43">
        <f t="shared" si="58"/>
        <v>33000000</v>
      </c>
      <c r="G65" s="43">
        <f>+'[1]Programa I'!F65+'[1]Programa II'!F65+'[1]Programa III'!F65+'[1]Programa IV'!F65+'[1]Programa V'!F65</f>
        <v>0</v>
      </c>
      <c r="H65" s="43">
        <f>+'[1]Total Programa'!U64</f>
        <v>1412500</v>
      </c>
      <c r="I65" s="43">
        <f t="shared" si="59"/>
        <v>31587500</v>
      </c>
      <c r="J65" s="51">
        <f t="shared" si="8"/>
        <v>0.95719696969696966</v>
      </c>
      <c r="K65" s="52"/>
      <c r="L65" s="43">
        <f>+'[1]Programa I'!K65+'[1]Programa II'!K65+'[1]Programa III'!K65+'[1]Programa IV'!K65+'[1]Programa V'!K65</f>
        <v>1412500</v>
      </c>
      <c r="M65" s="43">
        <f>+'[1]Programa I'!L65+'[1]Programa II'!L65+'[1]Programa III'!L65+'[1]Programa IV'!L65+'[1]Programa V'!L65</f>
        <v>0</v>
      </c>
      <c r="N65" s="43">
        <f t="shared" si="60"/>
        <v>1412500</v>
      </c>
      <c r="O65" s="43">
        <f>+F65-N65</f>
        <v>31587500</v>
      </c>
      <c r="P65" s="4"/>
    </row>
    <row r="66" spans="1:16" hidden="1" x14ac:dyDescent="0.2">
      <c r="A66" s="1"/>
      <c r="B66" s="28" t="s">
        <v>126</v>
      </c>
      <c r="C66" s="36" t="s">
        <v>127</v>
      </c>
      <c r="D66" s="30">
        <f>+'[1]Presupuesto 2020'!U66</f>
        <v>18348904</v>
      </c>
      <c r="E66" s="30">
        <f>+'[1]Programa I'!D66+'[1]Programa II'!D66+'[1]Programa III'!D66+'[1]Programa IV'!D66+'[1]Programa V'!D66</f>
        <v>36424000</v>
      </c>
      <c r="F66" s="43">
        <f t="shared" si="53"/>
        <v>54772904</v>
      </c>
      <c r="G66" s="43">
        <f>+'[1]Programa I'!F66+'[1]Programa II'!F66+'[1]Programa III'!F66+'[1]Programa IV'!F66+'[1]Programa V'!F66</f>
        <v>0</v>
      </c>
      <c r="H66" s="43">
        <f>+'[1]Total Programa'!U65</f>
        <v>0</v>
      </c>
      <c r="I66" s="43">
        <f t="shared" si="54"/>
        <v>54772904</v>
      </c>
      <c r="J66" s="44">
        <f t="shared" si="8"/>
        <v>1</v>
      </c>
      <c r="L66" s="43">
        <f>+'[1]Programa I'!K66+'[1]Programa II'!K66+'[1]Programa III'!K66+'[1]Programa IV'!K66+'[1]Programa V'!K66</f>
        <v>0</v>
      </c>
      <c r="M66" s="43">
        <f>+'[1]Programa I'!L66+'[1]Programa II'!L66+'[1]Programa III'!L66+'[1]Programa IV'!L66+'[1]Programa V'!L66</f>
        <v>0</v>
      </c>
      <c r="N66" s="43">
        <f t="shared" si="55"/>
        <v>0</v>
      </c>
      <c r="O66" s="43">
        <f>+F66-N66</f>
        <v>54772904</v>
      </c>
      <c r="P66" s="4"/>
    </row>
    <row r="67" spans="1:16" s="7" customFormat="1" hidden="1" x14ac:dyDescent="0.2">
      <c r="A67" s="1"/>
      <c r="B67" s="24" t="s">
        <v>128</v>
      </c>
      <c r="C67" s="47" t="s">
        <v>129</v>
      </c>
      <c r="D67" s="26">
        <f t="shared" ref="D67" si="61">SUM(D68:D70)</f>
        <v>120964940.23999999</v>
      </c>
      <c r="E67" s="26">
        <f t="shared" ref="E67:I67" si="62">SUM(E68:E70)</f>
        <v>18848</v>
      </c>
      <c r="F67" s="26">
        <f t="shared" si="62"/>
        <v>120983788.23999999</v>
      </c>
      <c r="G67" s="26">
        <f t="shared" si="62"/>
        <v>8612860.1499999985</v>
      </c>
      <c r="H67" s="26">
        <f t="shared" si="62"/>
        <v>51014933.300000004</v>
      </c>
      <c r="I67" s="26">
        <f t="shared" si="62"/>
        <v>69968854.939999998</v>
      </c>
      <c r="J67" s="53">
        <f t="shared" si="8"/>
        <v>0.57833248535084891</v>
      </c>
      <c r="K67" s="49"/>
      <c r="L67" s="26">
        <f t="shared" ref="L67:O67" si="63">SUM(L68:L70)</f>
        <v>25856180.369999997</v>
      </c>
      <c r="M67" s="26">
        <f t="shared" si="63"/>
        <v>25158752.93</v>
      </c>
      <c r="N67" s="26">
        <f t="shared" si="63"/>
        <v>51014933.299999997</v>
      </c>
      <c r="O67" s="26">
        <f t="shared" si="63"/>
        <v>69968854.939999998</v>
      </c>
      <c r="P67" s="4"/>
    </row>
    <row r="68" spans="1:16" hidden="1" x14ac:dyDescent="0.2">
      <c r="A68" s="1"/>
      <c r="B68" s="28" t="s">
        <v>130</v>
      </c>
      <c r="C68" s="36" t="s">
        <v>131</v>
      </c>
      <c r="D68" s="30">
        <f>+'[1]Presupuesto 2020'!U68</f>
        <v>30000000</v>
      </c>
      <c r="E68" s="30">
        <f>+'[1]Programa I'!D68+'[1]Programa II'!D68+'[1]Programa III'!D68+'[1]Programa IV'!D68+'[1]Programa V'!D68</f>
        <v>0</v>
      </c>
      <c r="F68" s="31">
        <f t="shared" ref="F68:F71" si="64">SUM(D68:E68)</f>
        <v>30000000</v>
      </c>
      <c r="G68" s="31">
        <f>+'[1]Programa I'!F68+'[1]Programa II'!F68+'[1]Programa III'!F68+'[1]Programa IV'!F68+'[1]Programa V'!F68</f>
        <v>2160272.08</v>
      </c>
      <c r="H68" s="31">
        <f>+'[1]Total Programa'!U67</f>
        <v>12961632.460000001</v>
      </c>
      <c r="I68" s="31">
        <f t="shared" ref="I68:I71" si="65">+F68-H68</f>
        <v>17038367.539999999</v>
      </c>
      <c r="J68" s="32">
        <f t="shared" si="8"/>
        <v>0.56794558466666667</v>
      </c>
      <c r="L68" s="31">
        <f>+'[1]Programa I'!K68+'[1]Programa II'!K68+'[1]Programa III'!K68+'[1]Programa IV'!K68+'[1]Programa V'!K68</f>
        <v>6480816.2400000002</v>
      </c>
      <c r="M68" s="31">
        <f>+'[1]Programa I'!L68+'[1]Programa II'!L68+'[1]Programa III'!L68+'[1]Programa IV'!L68+'[1]Programa V'!L68</f>
        <v>6480816.2200000007</v>
      </c>
      <c r="N68" s="31">
        <f t="shared" ref="N68:N71" si="66">SUM(L68:M68)</f>
        <v>12961632.460000001</v>
      </c>
      <c r="O68" s="31">
        <f>+F68-N68</f>
        <v>17038367.539999999</v>
      </c>
      <c r="P68" s="4"/>
    </row>
    <row r="69" spans="1:16" hidden="1" x14ac:dyDescent="0.2">
      <c r="A69" s="1"/>
      <c r="B69" s="28" t="s">
        <v>132</v>
      </c>
      <c r="C69" s="36" t="s">
        <v>133</v>
      </c>
      <c r="D69" s="30">
        <f>+'[1]Presupuesto 2020'!U69</f>
        <v>80000000</v>
      </c>
      <c r="E69" s="30">
        <f>+'[1]Programa I'!D69+'[1]Programa II'!D69+'[1]Programa III'!D69+'[1]Programa IV'!D69+'[1]Programa V'!D69</f>
        <v>0</v>
      </c>
      <c r="F69" s="31">
        <f t="shared" si="64"/>
        <v>80000000</v>
      </c>
      <c r="G69" s="31">
        <f>+'[1]Programa I'!F69+'[1]Programa II'!F69+'[1]Programa III'!F69+'[1]Programa IV'!F69+'[1]Programa V'!F69</f>
        <v>6276638.0300000003</v>
      </c>
      <c r="H69" s="31">
        <f>+'[1]Total Programa'!U68</f>
        <v>36937737.080000006</v>
      </c>
      <c r="I69" s="31">
        <f t="shared" si="65"/>
        <v>43062262.919999994</v>
      </c>
      <c r="J69" s="32">
        <f t="shared" si="8"/>
        <v>0.53827828649999998</v>
      </c>
      <c r="L69" s="31">
        <f>+'[1]Programa I'!K69+'[1]Programa II'!K69+'[1]Programa III'!K69+'[1]Programa IV'!K69+'[1]Programa V'!K69</f>
        <v>18829914.09</v>
      </c>
      <c r="M69" s="31">
        <f>+'[1]Programa I'!L69+'[1]Programa II'!L69+'[1]Programa III'!L69+'[1]Programa IV'!L69+'[1]Programa V'!L69</f>
        <v>18107822.990000002</v>
      </c>
      <c r="N69" s="31">
        <f t="shared" si="66"/>
        <v>36937737.079999998</v>
      </c>
      <c r="O69" s="31">
        <f>+F69-N69</f>
        <v>43062262.920000002</v>
      </c>
      <c r="P69" s="4"/>
    </row>
    <row r="70" spans="1:16" hidden="1" x14ac:dyDescent="0.2">
      <c r="A70" s="1"/>
      <c r="B70" s="28" t="s">
        <v>134</v>
      </c>
      <c r="C70" s="36" t="s">
        <v>129</v>
      </c>
      <c r="D70" s="30">
        <f>+'[1]Presupuesto 2020'!U70</f>
        <v>10964940.24</v>
      </c>
      <c r="E70" s="30">
        <f>+'[1]Programa I'!D70+'[1]Programa II'!D70+'[1]Programa III'!D70+'[1]Programa IV'!D70+'[1]Programa V'!D70</f>
        <v>18848</v>
      </c>
      <c r="F70" s="31">
        <f t="shared" si="64"/>
        <v>10983788.24</v>
      </c>
      <c r="G70" s="31">
        <f>+'[1]Programa I'!F70+'[1]Programa II'!F70+'[1]Programa III'!F70+'[1]Programa IV'!F70+'[1]Programa V'!F70</f>
        <v>175950.04</v>
      </c>
      <c r="H70" s="31">
        <f>+'[1]Total Programa'!U69</f>
        <v>1115563.76</v>
      </c>
      <c r="I70" s="31">
        <f t="shared" si="65"/>
        <v>9868224.4800000004</v>
      </c>
      <c r="J70" s="32">
        <f t="shared" si="8"/>
        <v>0.89843542722924896</v>
      </c>
      <c r="L70" s="31">
        <f>+'[1]Programa I'!K70+'[1]Programa II'!K70+'[1]Programa III'!K70+'[1]Programa IV'!K70+'[1]Programa V'!K70</f>
        <v>545450.04</v>
      </c>
      <c r="M70" s="31">
        <f>+'[1]Programa I'!L70+'[1]Programa II'!L70+'[1]Programa III'!L70+'[1]Programa IV'!L70+'[1]Programa V'!L70</f>
        <v>570113.72</v>
      </c>
      <c r="N70" s="31">
        <f t="shared" si="66"/>
        <v>1115563.76</v>
      </c>
      <c r="O70" s="31">
        <f>+F70-N70</f>
        <v>9868224.4800000004</v>
      </c>
      <c r="P70" s="4"/>
    </row>
    <row r="71" spans="1:16" hidden="1" x14ac:dyDescent="0.2">
      <c r="A71" s="1"/>
      <c r="B71" s="28" t="s">
        <v>135</v>
      </c>
      <c r="C71" s="36" t="s">
        <v>136</v>
      </c>
      <c r="D71" s="30">
        <f>+'[1]Presupuesto 2020'!U71</f>
        <v>38640768</v>
      </c>
      <c r="E71" s="30">
        <f>+'[1]Programa I'!D71+'[1]Programa II'!D71+'[1]Programa III'!D71+'[1]Programa IV'!D71+'[1]Programa V'!D71</f>
        <v>150328832</v>
      </c>
      <c r="F71" s="31">
        <f t="shared" si="64"/>
        <v>188969600</v>
      </c>
      <c r="G71" s="31">
        <f>+'[1]Programa I'!F71+'[1]Programa II'!F71+'[1]Programa III'!F71+'[1]Programa IV'!F71+'[1]Programa V'!F71</f>
        <v>377487.46</v>
      </c>
      <c r="H71" s="31">
        <f>+'[1]Total Programa'!U70</f>
        <v>18569716.32</v>
      </c>
      <c r="I71" s="31">
        <f t="shared" si="65"/>
        <v>170399883.68000001</v>
      </c>
      <c r="J71" s="32">
        <f t="shared" si="8"/>
        <v>0.90173172658459355</v>
      </c>
      <c r="L71" s="31">
        <f>+'[1]Programa I'!K71+'[1]Programa II'!K71+'[1]Programa III'!K71+'[1]Programa IV'!K71+'[1]Programa V'!K71</f>
        <v>757236.05</v>
      </c>
      <c r="M71" s="31">
        <f>+'[1]Programa I'!L71+'[1]Programa II'!L71+'[1]Programa III'!L71+'[1]Programa IV'!L71+'[1]Programa V'!L71</f>
        <v>17812480.27</v>
      </c>
      <c r="N71" s="31">
        <f t="shared" si="66"/>
        <v>18569716.32</v>
      </c>
      <c r="O71" s="31">
        <f>+F71-N71</f>
        <v>170399883.68000001</v>
      </c>
      <c r="P71" s="4"/>
    </row>
    <row r="72" spans="1:16" x14ac:dyDescent="0.2">
      <c r="B72" s="24">
        <v>1.05</v>
      </c>
      <c r="C72" s="132" t="s">
        <v>137</v>
      </c>
      <c r="D72" s="26">
        <f>SUM(D73:D76)</f>
        <v>56922826.799999997</v>
      </c>
      <c r="E72" s="26">
        <f>SUM(E73:E76)</f>
        <v>2630100</v>
      </c>
      <c r="F72" s="30">
        <f t="shared" ref="F72:I72" si="67">SUM(F73:F76)</f>
        <v>59552926.799999997</v>
      </c>
      <c r="G72" s="30">
        <f t="shared" si="67"/>
        <v>623415</v>
      </c>
      <c r="H72" s="30">
        <f t="shared" si="67"/>
        <v>2051590</v>
      </c>
      <c r="I72" s="26">
        <f t="shared" si="67"/>
        <v>57501336.799999997</v>
      </c>
      <c r="J72" s="27">
        <f t="shared" si="8"/>
        <v>0.96555013984635929</v>
      </c>
      <c r="K72" s="33"/>
      <c r="L72" s="26">
        <f t="shared" ref="L72:O72" si="68">SUM(L73:L76)</f>
        <v>633915</v>
      </c>
      <c r="M72" s="26">
        <f t="shared" si="68"/>
        <v>1417675</v>
      </c>
      <c r="N72" s="26">
        <f t="shared" si="68"/>
        <v>2051590</v>
      </c>
      <c r="O72" s="26">
        <f t="shared" si="68"/>
        <v>57501336.799999997</v>
      </c>
      <c r="P72" s="4"/>
    </row>
    <row r="73" spans="1:16" hidden="1" x14ac:dyDescent="0.2">
      <c r="A73" s="1"/>
      <c r="B73" s="28" t="s">
        <v>138</v>
      </c>
      <c r="C73" s="36" t="s">
        <v>139</v>
      </c>
      <c r="D73" s="30">
        <f>+'[1]Presupuesto 2020'!U73</f>
        <v>14010426.199999999</v>
      </c>
      <c r="E73" s="30">
        <f>+'[1]Programa I'!D73+'[1]Programa II'!D73+'[1]Programa III'!D73+'[1]Programa IV'!D73+'[1]Programa V'!D73</f>
        <v>713870</v>
      </c>
      <c r="F73" s="43">
        <f t="shared" ref="F73:F76" si="69">SUM(D73:E73)</f>
        <v>14724296.199999999</v>
      </c>
      <c r="G73" s="43">
        <f>+'[1]Programa I'!F73+'[1]Programa II'!F73+'[1]Programa III'!F73+'[1]Programa IV'!F73+'[1]Programa V'!F73</f>
        <v>114515</v>
      </c>
      <c r="H73" s="43">
        <f>+'[1]Total Programa'!U72</f>
        <v>166220</v>
      </c>
      <c r="I73" s="43">
        <f t="shared" ref="I73:I76" si="70">+F73-H73</f>
        <v>14558076.199999999</v>
      </c>
      <c r="J73" s="44">
        <f t="shared" si="8"/>
        <v>0.98871117520713825</v>
      </c>
      <c r="L73" s="43">
        <f>+'[1]Programa I'!K73+'[1]Programa II'!K73+'[1]Programa III'!K73+'[1]Programa IV'!K73+'[1]Programa V'!K73</f>
        <v>114515</v>
      </c>
      <c r="M73" s="43">
        <f>+'[1]Programa I'!L73+'[1]Programa II'!L73+'[1]Programa III'!L73+'[1]Programa IV'!L73+'[1]Programa V'!L73</f>
        <v>51705</v>
      </c>
      <c r="N73" s="43">
        <f t="shared" ref="N73:N76" si="71">SUM(L73:M73)</f>
        <v>166220</v>
      </c>
      <c r="O73" s="43">
        <f>+F73-N73</f>
        <v>14558076.199999999</v>
      </c>
      <c r="P73" s="4"/>
    </row>
    <row r="74" spans="1:16" hidden="1" x14ac:dyDescent="0.2">
      <c r="A74" s="1"/>
      <c r="B74" s="28" t="s">
        <v>140</v>
      </c>
      <c r="C74" s="36" t="s">
        <v>141</v>
      </c>
      <c r="D74" s="30">
        <f>+'[1]Presupuesto 2020'!U74</f>
        <v>18961000.600000001</v>
      </c>
      <c r="E74" s="30">
        <f>+'[1]Programa I'!D74+'[1]Programa II'!D74+'[1]Programa III'!D74+'[1]Programa IV'!D74+'[1]Programa V'!D74</f>
        <v>1916230</v>
      </c>
      <c r="F74" s="43">
        <f t="shared" si="69"/>
        <v>20877230.600000001</v>
      </c>
      <c r="G74" s="43">
        <f>+'[1]Programa I'!F74+'[1]Programa II'!F74+'[1]Programa III'!F74+'[1]Programa IV'!F74+'[1]Programa V'!F74</f>
        <v>508900</v>
      </c>
      <c r="H74" s="43">
        <f>+'[1]Total Programa'!U73</f>
        <v>1885370</v>
      </c>
      <c r="I74" s="43">
        <f t="shared" si="70"/>
        <v>18991860.600000001</v>
      </c>
      <c r="J74" s="44">
        <f t="shared" si="8"/>
        <v>0.90969252406494949</v>
      </c>
      <c r="L74" s="43">
        <f>+'[1]Programa I'!K74+'[1]Programa II'!K74+'[1]Programa III'!K74+'[1]Programa IV'!K74+'[1]Programa V'!K74</f>
        <v>519400</v>
      </c>
      <c r="M74" s="43">
        <f>+'[1]Programa I'!L74+'[1]Programa II'!L74+'[1]Programa III'!L74+'[1]Programa IV'!L74+'[1]Programa V'!L74</f>
        <v>1365970</v>
      </c>
      <c r="N74" s="43">
        <f t="shared" si="71"/>
        <v>1885370</v>
      </c>
      <c r="O74" s="43">
        <f>+F74-N74</f>
        <v>18991860.600000001</v>
      </c>
      <c r="P74" s="4"/>
    </row>
    <row r="75" spans="1:16" hidden="1" x14ac:dyDescent="0.2">
      <c r="A75" s="1"/>
      <c r="B75" s="28" t="s">
        <v>142</v>
      </c>
      <c r="C75" s="36" t="s">
        <v>143</v>
      </c>
      <c r="D75" s="30">
        <f>+'[1]Presupuesto 2020'!U75</f>
        <v>11016800</v>
      </c>
      <c r="E75" s="30">
        <f>+'[1]Programa I'!D75+'[1]Programa II'!D75+'[1]Programa III'!D75+'[1]Programa IV'!D75+'[1]Programa V'!D75</f>
        <v>0</v>
      </c>
      <c r="F75" s="43">
        <f t="shared" si="69"/>
        <v>11016800</v>
      </c>
      <c r="G75" s="43">
        <f>+'[1]Programa I'!F75+'[1]Programa II'!F75+'[1]Programa III'!F75+'[1]Programa IV'!F75+'[1]Programa V'!F75</f>
        <v>0</v>
      </c>
      <c r="H75" s="43">
        <f>+'[1]Total Programa'!U74</f>
        <v>0</v>
      </c>
      <c r="I75" s="43">
        <f t="shared" si="70"/>
        <v>11016800</v>
      </c>
      <c r="J75" s="44">
        <f t="shared" si="8"/>
        <v>1</v>
      </c>
      <c r="L75" s="43">
        <f>+'[1]Programa I'!K75+'[1]Programa II'!K75+'[1]Programa III'!K75+'[1]Programa IV'!K75+'[1]Programa V'!K75</f>
        <v>0</v>
      </c>
      <c r="M75" s="43">
        <f>+'[1]Programa I'!L75+'[1]Programa II'!L75+'[1]Programa III'!L75+'[1]Programa IV'!L75+'[1]Programa V'!L75</f>
        <v>0</v>
      </c>
      <c r="N75" s="43">
        <f t="shared" si="71"/>
        <v>0</v>
      </c>
      <c r="O75" s="43">
        <f>+F75-N75</f>
        <v>11016800</v>
      </c>
      <c r="P75" s="4"/>
    </row>
    <row r="76" spans="1:16" hidden="1" x14ac:dyDescent="0.2">
      <c r="A76" s="1"/>
      <c r="B76" s="28" t="s">
        <v>144</v>
      </c>
      <c r="C76" s="36" t="s">
        <v>145</v>
      </c>
      <c r="D76" s="30">
        <f>+'[1]Presupuesto 2020'!U76</f>
        <v>12934600</v>
      </c>
      <c r="E76" s="30">
        <f>+'[1]Programa I'!D76+'[1]Programa II'!D76+'[1]Programa III'!D76+'[1]Programa IV'!D76+'[1]Programa V'!D76</f>
        <v>0</v>
      </c>
      <c r="F76" s="43">
        <f t="shared" si="69"/>
        <v>12934600</v>
      </c>
      <c r="G76" s="43">
        <f>+'[1]Programa I'!F76+'[1]Programa II'!F76+'[1]Programa III'!F76+'[1]Programa IV'!F76+'[1]Programa V'!F76</f>
        <v>0</v>
      </c>
      <c r="H76" s="43">
        <f>+'[1]Total Programa'!U75</f>
        <v>0</v>
      </c>
      <c r="I76" s="43">
        <f t="shared" si="70"/>
        <v>12934600</v>
      </c>
      <c r="J76" s="44">
        <f t="shared" si="8"/>
        <v>1</v>
      </c>
      <c r="L76" s="43">
        <f>+'[1]Programa I'!K76+'[1]Programa II'!K76+'[1]Programa III'!K76+'[1]Programa IV'!K76+'[1]Programa V'!K76</f>
        <v>0</v>
      </c>
      <c r="M76" s="43">
        <f>+'[1]Programa I'!L76+'[1]Programa II'!L76+'[1]Programa III'!L76+'[1]Programa IV'!L76+'[1]Programa V'!L76</f>
        <v>0</v>
      </c>
      <c r="N76" s="43">
        <f t="shared" si="71"/>
        <v>0</v>
      </c>
      <c r="O76" s="43">
        <f>+F76-N76</f>
        <v>12934600</v>
      </c>
      <c r="P76" s="4"/>
    </row>
    <row r="77" spans="1:16" x14ac:dyDescent="0.2">
      <c r="B77" s="24">
        <v>1.06</v>
      </c>
      <c r="C77" s="132" t="s">
        <v>146</v>
      </c>
      <c r="D77" s="26">
        <f>SUM(D78:D79)</f>
        <v>41200000</v>
      </c>
      <c r="E77" s="26">
        <f>SUM(E78:E79)</f>
        <v>1000000</v>
      </c>
      <c r="F77" s="30">
        <f t="shared" ref="F77:I77" si="72">SUM(F78:F79)</f>
        <v>42200000</v>
      </c>
      <c r="G77" s="30">
        <f t="shared" si="72"/>
        <v>0</v>
      </c>
      <c r="H77" s="30">
        <f t="shared" si="72"/>
        <v>5190079</v>
      </c>
      <c r="I77" s="26">
        <f t="shared" si="72"/>
        <v>37009921</v>
      </c>
      <c r="J77" s="27">
        <f t="shared" si="8"/>
        <v>0.87701234597156397</v>
      </c>
      <c r="K77" s="33"/>
      <c r="L77" s="26">
        <f t="shared" ref="L77:O77" si="73">SUM(L78:L79)</f>
        <v>0</v>
      </c>
      <c r="M77" s="26">
        <f t="shared" si="73"/>
        <v>5190079</v>
      </c>
      <c r="N77" s="26">
        <f t="shared" si="73"/>
        <v>5190079</v>
      </c>
      <c r="O77" s="26">
        <f t="shared" si="73"/>
        <v>37009921</v>
      </c>
      <c r="P77" s="4"/>
    </row>
    <row r="78" spans="1:16" hidden="1" x14ac:dyDescent="0.2">
      <c r="A78" s="1"/>
      <c r="B78" s="28" t="s">
        <v>147</v>
      </c>
      <c r="C78" s="36" t="s">
        <v>148</v>
      </c>
      <c r="D78" s="30">
        <f>+'[1]Presupuesto 2020'!U78</f>
        <v>41200000</v>
      </c>
      <c r="E78" s="30">
        <f>+'[1]Programa I'!D78+'[1]Programa II'!D78+'[1]Programa III'!D78+'[1]Programa IV'!D78+'[1]Programa V'!D78</f>
        <v>1000000</v>
      </c>
      <c r="F78" s="43">
        <f t="shared" ref="F78:F79" si="74">SUM(D78:E78)</f>
        <v>42200000</v>
      </c>
      <c r="G78" s="43">
        <f>+'[1]Programa I'!F78+'[1]Programa II'!F78+'[1]Programa III'!F78+'[1]Programa IV'!F78+'[1]Programa V'!F78</f>
        <v>0</v>
      </c>
      <c r="H78" s="43">
        <f>+'[1]Total Programa'!U77</f>
        <v>5190079</v>
      </c>
      <c r="I78" s="43">
        <f t="shared" ref="I78:I79" si="75">+F78-H78</f>
        <v>37009921</v>
      </c>
      <c r="J78" s="44">
        <f t="shared" ref="J78:J141" si="76">IF(F78=0,0,+I78/F78)</f>
        <v>0.87701234597156397</v>
      </c>
      <c r="L78" s="43">
        <f>+'[1]Programa I'!K78+'[1]Programa II'!K78+'[1]Programa III'!K78+'[1]Programa IV'!K78+'[1]Programa V'!K78</f>
        <v>0</v>
      </c>
      <c r="M78" s="43">
        <f>+'[1]Programa I'!L78+'[1]Programa II'!L78+'[1]Programa III'!L78+'[1]Programa IV'!L78+'[1]Programa V'!L78</f>
        <v>5190079</v>
      </c>
      <c r="N78" s="43">
        <f t="shared" ref="N78:N79" si="77">SUM(L78:M78)</f>
        <v>5190079</v>
      </c>
      <c r="O78" s="43">
        <f>+F78-N78</f>
        <v>37009921</v>
      </c>
      <c r="P78" s="4"/>
    </row>
    <row r="79" spans="1:16" hidden="1" x14ac:dyDescent="0.2">
      <c r="A79" s="1"/>
      <c r="B79" s="28" t="s">
        <v>149</v>
      </c>
      <c r="C79" s="36" t="s">
        <v>150</v>
      </c>
      <c r="D79" s="30">
        <f>+'[1]Presupuesto 2020'!U79</f>
        <v>0</v>
      </c>
      <c r="E79" s="30">
        <f>+'[1]Programa I'!D79+'[1]Programa II'!D79+'[1]Programa III'!D79+'[1]Programa IV'!D79+'[1]Programa V'!D79</f>
        <v>0</v>
      </c>
      <c r="F79" s="43">
        <f t="shared" si="74"/>
        <v>0</v>
      </c>
      <c r="G79" s="43">
        <f>+'[1]Programa I'!F79+'[1]Programa II'!F79+'[1]Programa III'!F79+'[1]Programa IV'!F79+'[1]Programa V'!F79</f>
        <v>0</v>
      </c>
      <c r="H79" s="43">
        <f>+'[1]Total Programa'!U78</f>
        <v>0</v>
      </c>
      <c r="I79" s="43">
        <f t="shared" si="75"/>
        <v>0</v>
      </c>
      <c r="J79" s="44">
        <f t="shared" si="76"/>
        <v>0</v>
      </c>
      <c r="K79" s="1"/>
      <c r="L79" s="43">
        <f>+'[1]Programa I'!K79+'[1]Programa II'!K79+'[1]Programa III'!K79+'[1]Programa IV'!K79+'[1]Programa V'!K79</f>
        <v>0</v>
      </c>
      <c r="M79" s="43">
        <f>+'[1]Programa I'!L79+'[1]Programa II'!L79+'[1]Programa III'!L79+'[1]Programa IV'!L79+'[1]Programa V'!L79</f>
        <v>0</v>
      </c>
      <c r="N79" s="43">
        <f t="shared" si="77"/>
        <v>0</v>
      </c>
      <c r="O79" s="43">
        <f>+F79-N79</f>
        <v>0</v>
      </c>
      <c r="P79" s="4"/>
    </row>
    <row r="80" spans="1:16" x14ac:dyDescent="0.2">
      <c r="B80" s="24">
        <v>1.07</v>
      </c>
      <c r="C80" s="132" t="s">
        <v>151</v>
      </c>
      <c r="D80" s="26">
        <f>SUM(D81:D83)</f>
        <v>69771624</v>
      </c>
      <c r="E80" s="26">
        <f>SUM(E81:E83)</f>
        <v>60884800</v>
      </c>
      <c r="F80" s="30">
        <f t="shared" ref="F80:I80" si="78">SUM(F81:F83)</f>
        <v>130656424</v>
      </c>
      <c r="G80" s="30">
        <f t="shared" si="78"/>
        <v>1410048</v>
      </c>
      <c r="H80" s="30">
        <f t="shared" si="78"/>
        <v>11405248.449999999</v>
      </c>
      <c r="I80" s="26">
        <f t="shared" si="78"/>
        <v>119251175.55</v>
      </c>
      <c r="J80" s="27">
        <f t="shared" si="76"/>
        <v>0.91270809271498199</v>
      </c>
      <c r="K80" s="33"/>
      <c r="L80" s="26">
        <f t="shared" ref="L80:O80" si="79">SUM(L81:L83)</f>
        <v>7330119.4500000002</v>
      </c>
      <c r="M80" s="26">
        <f t="shared" si="79"/>
        <v>4075129</v>
      </c>
      <c r="N80" s="26">
        <f t="shared" si="79"/>
        <v>11405248.449999999</v>
      </c>
      <c r="O80" s="26">
        <f t="shared" si="79"/>
        <v>119251175.55</v>
      </c>
      <c r="P80" s="4"/>
    </row>
    <row r="81" spans="1:16" hidden="1" x14ac:dyDescent="0.2">
      <c r="A81" s="1"/>
      <c r="B81" s="28" t="s">
        <v>152</v>
      </c>
      <c r="C81" s="36" t="s">
        <v>153</v>
      </c>
      <c r="D81" s="30">
        <f>+'[1]Presupuesto 2020'!U81</f>
        <v>54717112</v>
      </c>
      <c r="E81" s="30">
        <f>+'[1]Programa I'!D81+'[1]Programa II'!D81+'[1]Programa III'!D81+'[1]Programa IV'!D81+'[1]Programa V'!D81</f>
        <v>51942400</v>
      </c>
      <c r="F81" s="43">
        <f t="shared" ref="F81:F83" si="80">SUM(D81:E81)</f>
        <v>106659512</v>
      </c>
      <c r="G81" s="43">
        <f>+'[1]Programa I'!F81+'[1]Programa II'!F81+'[1]Programa III'!F81+'[1]Programa IV'!F81+'[1]Programa V'!F81</f>
        <v>1410048</v>
      </c>
      <c r="H81" s="43">
        <f>+'[1]Total Programa'!U80</f>
        <v>11355333.449999999</v>
      </c>
      <c r="I81" s="43">
        <f t="shared" ref="I81:I83" si="81">+F81-H81</f>
        <v>95304178.549999997</v>
      </c>
      <c r="J81" s="44">
        <f t="shared" si="76"/>
        <v>0.89353660787422318</v>
      </c>
      <c r="L81" s="43">
        <f>+'[1]Programa I'!K81+'[1]Programa II'!K81+'[1]Programa III'!K81+'[1]Programa IV'!K81+'[1]Programa V'!K81</f>
        <v>7330119.4500000002</v>
      </c>
      <c r="M81" s="43">
        <f>+'[1]Programa I'!L81+'[1]Programa II'!L81+'[1]Programa III'!L81+'[1]Programa IV'!L81+'[1]Programa V'!L81</f>
        <v>4025214</v>
      </c>
      <c r="N81" s="43">
        <f t="shared" ref="N81:N83" si="82">SUM(L81:M81)</f>
        <v>11355333.449999999</v>
      </c>
      <c r="O81" s="43">
        <f>+F81-N81</f>
        <v>95304178.549999997</v>
      </c>
      <c r="P81" s="4"/>
    </row>
    <row r="82" spans="1:16" hidden="1" x14ac:dyDescent="0.2">
      <c r="A82" s="1"/>
      <c r="B82" s="28" t="s">
        <v>154</v>
      </c>
      <c r="C82" s="36" t="s">
        <v>155</v>
      </c>
      <c r="D82" s="30">
        <f>+'[1]Presupuesto 2020'!U82</f>
        <v>12046512</v>
      </c>
      <c r="E82" s="30">
        <f>+'[1]Programa I'!D82+'[1]Programa II'!D82+'[1]Programa III'!D82+'[1]Programa IV'!D82+'[1]Programa V'!D82</f>
        <v>8942400</v>
      </c>
      <c r="F82" s="43">
        <f t="shared" si="80"/>
        <v>20988912</v>
      </c>
      <c r="G82" s="43">
        <f>+'[1]Programa I'!F82+'[1]Programa II'!F82+'[1]Programa III'!F82+'[1]Programa IV'!F82+'[1]Programa V'!F82</f>
        <v>0</v>
      </c>
      <c r="H82" s="43">
        <f>+'[1]Total Programa'!U81</f>
        <v>49915</v>
      </c>
      <c r="I82" s="43">
        <f t="shared" si="81"/>
        <v>20938997</v>
      </c>
      <c r="J82" s="44">
        <f t="shared" si="76"/>
        <v>0.99762183956938788</v>
      </c>
      <c r="L82" s="43">
        <f>+'[1]Programa I'!K82+'[1]Programa II'!K82+'[1]Programa III'!K82+'[1]Programa IV'!K82+'[1]Programa V'!K82</f>
        <v>0</v>
      </c>
      <c r="M82" s="43">
        <f>+'[1]Programa I'!L82+'[1]Programa II'!L82+'[1]Programa III'!L82+'[1]Programa IV'!L82+'[1]Programa V'!L82</f>
        <v>49915</v>
      </c>
      <c r="N82" s="43">
        <f t="shared" si="82"/>
        <v>49915</v>
      </c>
      <c r="O82" s="43">
        <f>+F82-N82</f>
        <v>20938997</v>
      </c>
      <c r="P82" s="4"/>
    </row>
    <row r="83" spans="1:16" hidden="1" x14ac:dyDescent="0.2">
      <c r="A83" s="1"/>
      <c r="B83" s="28" t="s">
        <v>156</v>
      </c>
      <c r="C83" s="36" t="s">
        <v>157</v>
      </c>
      <c r="D83" s="30">
        <f>+'[1]Presupuesto 2020'!U83</f>
        <v>3008000</v>
      </c>
      <c r="E83" s="30">
        <f>+'[1]Programa I'!D83+'[1]Programa II'!D83+'[1]Programa III'!D83+'[1]Programa IV'!D83+'[1]Programa V'!D83</f>
        <v>0</v>
      </c>
      <c r="F83" s="43">
        <f t="shared" si="80"/>
        <v>3008000</v>
      </c>
      <c r="G83" s="43">
        <f>+'[1]Programa I'!F83+'[1]Programa II'!F83+'[1]Programa III'!F83+'[1]Programa IV'!F83+'[1]Programa V'!F83</f>
        <v>0</v>
      </c>
      <c r="H83" s="43">
        <f>+'[1]Total Programa'!U82</f>
        <v>0</v>
      </c>
      <c r="I83" s="43">
        <f t="shared" si="81"/>
        <v>3008000</v>
      </c>
      <c r="J83" s="44">
        <f t="shared" si="76"/>
        <v>1</v>
      </c>
      <c r="L83" s="43">
        <f>+'[1]Programa I'!K83+'[1]Programa II'!K83+'[1]Programa III'!K83+'[1]Programa IV'!K83+'[1]Programa V'!K83</f>
        <v>0</v>
      </c>
      <c r="M83" s="43">
        <f>+'[1]Programa I'!L83+'[1]Programa II'!L83+'[1]Programa III'!L83+'[1]Programa IV'!L83+'[1]Programa V'!L83</f>
        <v>0</v>
      </c>
      <c r="N83" s="43">
        <f t="shared" si="82"/>
        <v>0</v>
      </c>
      <c r="O83" s="43">
        <f>+F83-N83</f>
        <v>3008000</v>
      </c>
      <c r="P83" s="4"/>
    </row>
    <row r="84" spans="1:16" x14ac:dyDescent="0.2">
      <c r="B84" s="24">
        <v>1.08</v>
      </c>
      <c r="C84" s="132" t="s">
        <v>158</v>
      </c>
      <c r="D84" s="25">
        <f>SUM(D85:D92)</f>
        <v>257043544</v>
      </c>
      <c r="E84" s="25">
        <f>SUM(E85:E92)</f>
        <v>30889413</v>
      </c>
      <c r="F84" s="30">
        <f t="shared" ref="F84:I84" si="83">SUM(F85:F92)</f>
        <v>287932957</v>
      </c>
      <c r="G84" s="30">
        <f t="shared" si="83"/>
        <v>3726893.9400000004</v>
      </c>
      <c r="H84" s="30">
        <f t="shared" si="83"/>
        <v>18566019.289999999</v>
      </c>
      <c r="I84" s="26">
        <f t="shared" si="83"/>
        <v>269366937.70999998</v>
      </c>
      <c r="J84" s="27">
        <f t="shared" si="76"/>
        <v>0.93551964497763274</v>
      </c>
      <c r="K84" s="33"/>
      <c r="L84" s="26">
        <f t="shared" ref="L84:O84" si="84">SUM(L85:L92)</f>
        <v>11716133.539999999</v>
      </c>
      <c r="M84" s="26">
        <f t="shared" si="84"/>
        <v>6849885.75</v>
      </c>
      <c r="N84" s="26">
        <f t="shared" si="84"/>
        <v>18566019.289999999</v>
      </c>
      <c r="O84" s="26">
        <f t="shared" si="84"/>
        <v>269366937.70999998</v>
      </c>
      <c r="P84" s="4"/>
    </row>
    <row r="85" spans="1:16" hidden="1" x14ac:dyDescent="0.2">
      <c r="A85" s="1"/>
      <c r="B85" s="28" t="s">
        <v>159</v>
      </c>
      <c r="C85" s="36" t="s">
        <v>160</v>
      </c>
      <c r="D85" s="30">
        <f>+'[1]Presupuesto 2020'!U85</f>
        <v>55000000</v>
      </c>
      <c r="E85" s="30">
        <f>+'[1]Programa I'!D85+'[1]Programa II'!D85+'[1]Programa III'!D85+'[1]Programa IV'!D85+'[1]Programa V'!D85</f>
        <v>0</v>
      </c>
      <c r="F85" s="43">
        <f t="shared" ref="F85:F92" si="85">SUM(D85:E85)</f>
        <v>55000000</v>
      </c>
      <c r="G85" s="43">
        <f>+'[1]Programa I'!F85+'[1]Programa II'!F85+'[1]Programa III'!F85+'[1]Programa IV'!F85+'[1]Programa V'!F85</f>
        <v>1144115</v>
      </c>
      <c r="H85" s="43">
        <f>+'[1]Total Programa'!U84</f>
        <v>2767925</v>
      </c>
      <c r="I85" s="43">
        <f t="shared" ref="I85:I92" si="86">+F85-H85</f>
        <v>52232075</v>
      </c>
      <c r="J85" s="44">
        <f t="shared" si="76"/>
        <v>0.94967409090909094</v>
      </c>
      <c r="L85" s="43">
        <f>+'[1]Programa I'!K85+'[1]Programa II'!K85+'[1]Programa III'!K85+'[1]Programa IV'!K85+'[1]Programa V'!K85</f>
        <v>1998395</v>
      </c>
      <c r="M85" s="43">
        <f>+'[1]Programa I'!L85+'[1]Programa II'!L85+'[1]Programa III'!L85+'[1]Programa IV'!L85+'[1]Programa V'!L85</f>
        <v>769530</v>
      </c>
      <c r="N85" s="43">
        <f t="shared" ref="N85:N92" si="87">SUM(L85:M85)</f>
        <v>2767925</v>
      </c>
      <c r="O85" s="43">
        <f t="shared" ref="O85:O92" si="88">+F85-N85</f>
        <v>52232075</v>
      </c>
      <c r="P85" s="4"/>
    </row>
    <row r="86" spans="1:16" hidden="1" x14ac:dyDescent="0.2">
      <c r="A86" s="1"/>
      <c r="B86" s="28" t="s">
        <v>161</v>
      </c>
      <c r="C86" s="36" t="s">
        <v>162</v>
      </c>
      <c r="D86" s="30">
        <f>+'[1]Presupuesto 2020'!U86</f>
        <v>753600</v>
      </c>
      <c r="E86" s="30">
        <f>+'[1]Programa I'!D86+'[1]Programa II'!D86+'[1]Programa III'!D86+'[1]Programa IV'!D86+'[1]Programa V'!D86</f>
        <v>741040</v>
      </c>
      <c r="F86" s="43">
        <f t="shared" si="85"/>
        <v>1494640</v>
      </c>
      <c r="G86" s="43">
        <f>+'[1]Programa I'!F86+'[1]Programa II'!F86+'[1]Programa III'!F86+'[1]Programa IV'!F86+'[1]Programa V'!F86</f>
        <v>0</v>
      </c>
      <c r="H86" s="43">
        <f>+'[1]Total Programa'!U85</f>
        <v>0</v>
      </c>
      <c r="I86" s="43">
        <f t="shared" si="86"/>
        <v>1494640</v>
      </c>
      <c r="J86" s="44">
        <f t="shared" si="76"/>
        <v>1</v>
      </c>
      <c r="L86" s="43">
        <f>+'[1]Programa I'!K86+'[1]Programa II'!K86+'[1]Programa III'!K86+'[1]Programa IV'!K86+'[1]Programa V'!K86</f>
        <v>0</v>
      </c>
      <c r="M86" s="43">
        <f>+'[1]Programa I'!L86+'[1]Programa II'!L86+'[1]Programa III'!L86+'[1]Programa IV'!L86+'[1]Programa V'!L86</f>
        <v>0</v>
      </c>
      <c r="N86" s="43">
        <f t="shared" si="87"/>
        <v>0</v>
      </c>
      <c r="O86" s="43">
        <f t="shared" si="88"/>
        <v>1494640</v>
      </c>
      <c r="P86" s="4"/>
    </row>
    <row r="87" spans="1:16" hidden="1" x14ac:dyDescent="0.2">
      <c r="A87" s="1"/>
      <c r="B87" s="28" t="s">
        <v>163</v>
      </c>
      <c r="C87" s="36" t="s">
        <v>164</v>
      </c>
      <c r="D87" s="30">
        <f>+'[1]Presupuesto 2020'!U87</f>
        <v>4000000</v>
      </c>
      <c r="E87" s="30">
        <f>+'[1]Programa I'!D87+'[1]Programa II'!D87+'[1]Programa III'!D87+'[1]Programa IV'!D87+'[1]Programa V'!D87</f>
        <v>0</v>
      </c>
      <c r="F87" s="43">
        <f t="shared" si="85"/>
        <v>4000000</v>
      </c>
      <c r="G87" s="43">
        <f>+'[1]Programa I'!F87+'[1]Programa II'!F87+'[1]Programa III'!F87+'[1]Programa IV'!F87+'[1]Programa V'!F87</f>
        <v>0</v>
      </c>
      <c r="H87" s="43">
        <f>+'[1]Total Programa'!U86</f>
        <v>711503.15</v>
      </c>
      <c r="I87" s="43">
        <f t="shared" si="86"/>
        <v>3288496.85</v>
      </c>
      <c r="J87" s="44">
        <f t="shared" si="76"/>
        <v>0.82212421250000001</v>
      </c>
      <c r="L87" s="43">
        <f>+'[1]Programa I'!K87+'[1]Programa II'!K87+'[1]Programa III'!K87+'[1]Programa IV'!K87+'[1]Programa V'!K87</f>
        <v>427751.11</v>
      </c>
      <c r="M87" s="43">
        <f>+'[1]Programa I'!L87+'[1]Programa II'!L87+'[1]Programa III'!L87+'[1]Programa IV'!L87+'[1]Programa V'!L87</f>
        <v>283752.04000000004</v>
      </c>
      <c r="N87" s="43">
        <f t="shared" si="87"/>
        <v>711503.15</v>
      </c>
      <c r="O87" s="43">
        <f t="shared" si="88"/>
        <v>3288496.85</v>
      </c>
      <c r="P87" s="4"/>
    </row>
    <row r="88" spans="1:16" hidden="1" x14ac:dyDescent="0.2">
      <c r="A88" s="1"/>
      <c r="B88" s="28" t="s">
        <v>165</v>
      </c>
      <c r="C88" s="36" t="s">
        <v>166</v>
      </c>
      <c r="D88" s="30">
        <f>+'[1]Presupuesto 2020'!U88</f>
        <v>8000000</v>
      </c>
      <c r="E88" s="30">
        <f>+'[1]Programa I'!D88+'[1]Programa II'!D88+'[1]Programa III'!D88+'[1]Programa IV'!D88+'[1]Programa V'!D88</f>
        <v>0</v>
      </c>
      <c r="F88" s="43">
        <f t="shared" si="85"/>
        <v>8000000</v>
      </c>
      <c r="G88" s="43">
        <f>+'[1]Programa I'!F88+'[1]Programa II'!F88+'[1]Programa III'!F88+'[1]Programa IV'!F88+'[1]Programa V'!F88</f>
        <v>1987.85</v>
      </c>
      <c r="H88" s="43">
        <f>+'[1]Total Programa'!U87</f>
        <v>308199.7</v>
      </c>
      <c r="I88" s="43">
        <f t="shared" si="86"/>
        <v>7691800.2999999998</v>
      </c>
      <c r="J88" s="44">
        <f t="shared" si="76"/>
        <v>0.96147503749999996</v>
      </c>
      <c r="L88" s="43">
        <f>+'[1]Programa I'!K88+'[1]Programa II'!K88+'[1]Programa III'!K88+'[1]Programa IV'!K88+'[1]Programa V'!K88</f>
        <v>31106.78</v>
      </c>
      <c r="M88" s="43">
        <f>+'[1]Programa I'!L88+'[1]Programa II'!L88+'[1]Programa III'!L88+'[1]Programa IV'!L88+'[1]Programa V'!L88</f>
        <v>277092.92000000004</v>
      </c>
      <c r="N88" s="43">
        <f t="shared" si="87"/>
        <v>308199.70000000007</v>
      </c>
      <c r="O88" s="43">
        <f t="shared" si="88"/>
        <v>7691800.2999999998</v>
      </c>
      <c r="P88" s="4"/>
    </row>
    <row r="89" spans="1:16" hidden="1" x14ac:dyDescent="0.2">
      <c r="A89" s="1"/>
      <c r="B89" s="28" t="s">
        <v>167</v>
      </c>
      <c r="C89" s="36" t="s">
        <v>168</v>
      </c>
      <c r="D89" s="30">
        <f>+'[1]Presupuesto 2020'!U89</f>
        <v>31016524</v>
      </c>
      <c r="E89" s="30">
        <f>+'[1]Programa I'!D89+'[1]Programa II'!D89+'[1]Programa III'!D89+'[1]Programa IV'!D89+'[1]Programa V'!D89</f>
        <v>0</v>
      </c>
      <c r="F89" s="43">
        <f t="shared" si="85"/>
        <v>31016524</v>
      </c>
      <c r="G89" s="43">
        <f>+'[1]Programa I'!F89+'[1]Programa II'!F89+'[1]Programa III'!F89+'[1]Programa IV'!F89+'[1]Programa V'!F89</f>
        <v>598463.76</v>
      </c>
      <c r="H89" s="43">
        <f>+'[1]Total Programa'!U88</f>
        <v>1679588.14</v>
      </c>
      <c r="I89" s="43">
        <f t="shared" si="86"/>
        <v>29336935.859999999</v>
      </c>
      <c r="J89" s="44">
        <f t="shared" si="76"/>
        <v>0.94584860186138198</v>
      </c>
      <c r="L89" s="43">
        <f>+'[1]Programa I'!K89+'[1]Programa II'!K89+'[1]Programa III'!K89+'[1]Programa IV'!K89+'[1]Programa V'!K89</f>
        <v>1679588.14</v>
      </c>
      <c r="M89" s="43">
        <f>+'[1]Programa I'!L89+'[1]Programa II'!L89+'[1]Programa III'!L89+'[1]Programa IV'!L89+'[1]Programa V'!L89</f>
        <v>0</v>
      </c>
      <c r="N89" s="43">
        <f t="shared" si="87"/>
        <v>1679588.14</v>
      </c>
      <c r="O89" s="43">
        <f t="shared" si="88"/>
        <v>29336935.859999999</v>
      </c>
      <c r="P89" s="4"/>
    </row>
    <row r="90" spans="1:16" hidden="1" x14ac:dyDescent="0.2">
      <c r="A90" s="1"/>
      <c r="B90" s="28" t="s">
        <v>169</v>
      </c>
      <c r="C90" s="40" t="s">
        <v>170</v>
      </c>
      <c r="D90" s="30">
        <f>+'[1]Presupuesto 2020'!U90</f>
        <v>10525970</v>
      </c>
      <c r="E90" s="30">
        <f>+'[1]Programa I'!D90+'[1]Programa II'!D90+'[1]Programa III'!D90+'[1]Programa IV'!D90+'[1]Programa V'!D90</f>
        <v>19714624</v>
      </c>
      <c r="F90" s="43">
        <f t="shared" si="85"/>
        <v>30240594</v>
      </c>
      <c r="G90" s="43">
        <f>+'[1]Programa I'!F90+'[1]Programa II'!F90+'[1]Programa III'!F90+'[1]Programa IV'!F90+'[1]Programa V'!F90</f>
        <v>1191491.21</v>
      </c>
      <c r="H90" s="43">
        <f>+'[1]Total Programa'!U89</f>
        <v>7300899.6899999995</v>
      </c>
      <c r="I90" s="43">
        <f t="shared" si="86"/>
        <v>22939694.310000002</v>
      </c>
      <c r="J90" s="44">
        <f t="shared" si="76"/>
        <v>0.75857287426298581</v>
      </c>
      <c r="L90" s="43">
        <f>+'[1]Programa I'!K90+'[1]Programa II'!K90+'[1]Programa III'!K90+'[1]Programa IV'!K90+'[1]Programa V'!K90</f>
        <v>3764188.17</v>
      </c>
      <c r="M90" s="43">
        <f>+'[1]Programa I'!L90+'[1]Programa II'!L90+'[1]Programa III'!L90+'[1]Programa IV'!L90+'[1]Programa V'!L90</f>
        <v>3536711.52</v>
      </c>
      <c r="N90" s="43">
        <f t="shared" si="87"/>
        <v>7300899.6899999995</v>
      </c>
      <c r="O90" s="43">
        <f t="shared" si="88"/>
        <v>22939694.310000002</v>
      </c>
      <c r="P90" s="4"/>
    </row>
    <row r="91" spans="1:16" hidden="1" x14ac:dyDescent="0.2">
      <c r="A91" s="1"/>
      <c r="B91" s="28" t="s">
        <v>171</v>
      </c>
      <c r="C91" s="40" t="s">
        <v>172</v>
      </c>
      <c r="D91" s="30">
        <f>+'[1]Presupuesto 2020'!U91</f>
        <v>146947450</v>
      </c>
      <c r="E91" s="30">
        <f>+'[1]Programa I'!D91+'[1]Programa II'!D91+'[1]Programa III'!D91+'[1]Programa IV'!D91+'[1]Programa V'!D91</f>
        <v>10433749</v>
      </c>
      <c r="F91" s="43">
        <f t="shared" si="85"/>
        <v>157381199</v>
      </c>
      <c r="G91" s="43">
        <f>+'[1]Programa I'!F91+'[1]Programa II'!F91+'[1]Programa III'!F91+'[1]Programa IV'!F91+'[1]Programa V'!F91</f>
        <v>790836.12</v>
      </c>
      <c r="H91" s="43">
        <f>+'[1]Total Programa'!U90</f>
        <v>5797903.6099999994</v>
      </c>
      <c r="I91" s="43">
        <f t="shared" si="86"/>
        <v>151583295.38999999</v>
      </c>
      <c r="J91" s="44">
        <f t="shared" si="76"/>
        <v>0.96316012556239317</v>
      </c>
      <c r="L91" s="43">
        <f>+'[1]Programa I'!K91+'[1]Programa II'!K91+'[1]Programa III'!K91+'[1]Programa IV'!K91+'[1]Programa V'!K91</f>
        <v>3815104.3400000003</v>
      </c>
      <c r="M91" s="43">
        <f>+'[1]Programa I'!L91+'[1]Programa II'!L91+'[1]Programa III'!L91+'[1]Programa IV'!L91+'[1]Programa V'!L91</f>
        <v>1982799.27</v>
      </c>
      <c r="N91" s="43">
        <f t="shared" si="87"/>
        <v>5797903.6100000003</v>
      </c>
      <c r="O91" s="43">
        <f t="shared" si="88"/>
        <v>151583295.38999999</v>
      </c>
      <c r="P91" s="4"/>
    </row>
    <row r="92" spans="1:16" hidden="1" x14ac:dyDescent="0.2">
      <c r="A92" s="1"/>
      <c r="B92" s="28" t="s">
        <v>173</v>
      </c>
      <c r="C92" s="36" t="s">
        <v>174</v>
      </c>
      <c r="D92" s="30">
        <f>+'[1]Presupuesto 2020'!U92</f>
        <v>800000</v>
      </c>
      <c r="E92" s="30">
        <f>+'[1]Programa I'!D92+'[1]Programa II'!D92+'[1]Programa III'!D92+'[1]Programa IV'!D92+'[1]Programa V'!D92</f>
        <v>0</v>
      </c>
      <c r="F92" s="43">
        <f t="shared" si="85"/>
        <v>800000</v>
      </c>
      <c r="G92" s="43">
        <f>+'[1]Programa I'!F92+'[1]Programa II'!F92+'[1]Programa III'!F92+'[1]Programa IV'!F92+'[1]Programa V'!F92</f>
        <v>0</v>
      </c>
      <c r="H92" s="43">
        <f>+'[1]Total Programa'!U91</f>
        <v>0</v>
      </c>
      <c r="I92" s="43">
        <f t="shared" si="86"/>
        <v>800000</v>
      </c>
      <c r="J92" s="44">
        <f t="shared" si="76"/>
        <v>1</v>
      </c>
      <c r="L92" s="43">
        <f>+'[1]Programa I'!K92+'[1]Programa II'!K92+'[1]Programa III'!K92+'[1]Programa IV'!K92+'[1]Programa V'!K92</f>
        <v>0</v>
      </c>
      <c r="M92" s="43">
        <f>+'[1]Programa I'!L92+'[1]Programa II'!L92+'[1]Programa III'!L92+'[1]Programa IV'!L92+'[1]Programa V'!L92</f>
        <v>0</v>
      </c>
      <c r="N92" s="43">
        <f t="shared" si="87"/>
        <v>0</v>
      </c>
      <c r="O92" s="43">
        <f t="shared" si="88"/>
        <v>800000</v>
      </c>
      <c r="P92" s="4"/>
    </row>
    <row r="93" spans="1:16" x14ac:dyDescent="0.2">
      <c r="B93" s="24">
        <v>1.0900000000000001</v>
      </c>
      <c r="C93" s="132" t="s">
        <v>175</v>
      </c>
      <c r="D93" s="26">
        <f>SUM(D94:D95)</f>
        <v>142275500</v>
      </c>
      <c r="E93" s="26">
        <f>SUM(E94:E95)</f>
        <v>8200000</v>
      </c>
      <c r="F93" s="30">
        <f t="shared" ref="F93:I93" si="89">SUM(F94:F95)</f>
        <v>150475500</v>
      </c>
      <c r="G93" s="30">
        <f t="shared" si="89"/>
        <v>1865825.26</v>
      </c>
      <c r="H93" s="30">
        <f t="shared" si="89"/>
        <v>7383248.5999999996</v>
      </c>
      <c r="I93" s="26">
        <f t="shared" si="89"/>
        <v>143092251.40000001</v>
      </c>
      <c r="J93" s="27">
        <f t="shared" si="76"/>
        <v>0.95093388225990283</v>
      </c>
      <c r="K93" s="33"/>
      <c r="L93" s="26">
        <f t="shared" ref="L93:O93" si="90">SUM(L94:L95)</f>
        <v>2389371.2599999998</v>
      </c>
      <c r="M93" s="26">
        <f t="shared" si="90"/>
        <v>4993877.34</v>
      </c>
      <c r="N93" s="26">
        <f t="shared" si="90"/>
        <v>7383248.5999999996</v>
      </c>
      <c r="O93" s="26">
        <f t="shared" si="90"/>
        <v>143092251.40000001</v>
      </c>
      <c r="P93" s="4"/>
    </row>
    <row r="94" spans="1:16" hidden="1" x14ac:dyDescent="0.2">
      <c r="A94" s="1"/>
      <c r="B94" s="28" t="s">
        <v>176</v>
      </c>
      <c r="C94" s="36" t="s">
        <v>177</v>
      </c>
      <c r="D94" s="30">
        <f>+'[1]Presupuesto 2020'!U94</f>
        <v>141800000</v>
      </c>
      <c r="E94" s="30">
        <f>+'[1]Programa I'!D94+'[1]Programa II'!D94+'[1]Programa III'!D94+'[1]Programa IV'!D94+'[1]Programa V'!D94</f>
        <v>8200000</v>
      </c>
      <c r="F94" s="43">
        <f t="shared" ref="F94:F95" si="91">SUM(D94:E94)</f>
        <v>150000000</v>
      </c>
      <c r="G94" s="43">
        <f>+'[1]Programa I'!F94+'[1]Programa II'!F94+'[1]Programa III'!F94+'[1]Programa IV'!F94+'[1]Programa V'!F94</f>
        <v>1865825.26</v>
      </c>
      <c r="H94" s="43">
        <f>+'[1]Total Programa'!U93</f>
        <v>7383248.5999999996</v>
      </c>
      <c r="I94" s="43">
        <f t="shared" ref="I94:I95" si="92">+F94-H94</f>
        <v>142616751.40000001</v>
      </c>
      <c r="J94" s="44">
        <f t="shared" si="76"/>
        <v>0.95077834266666672</v>
      </c>
      <c r="L94" s="43">
        <f>+'[1]Programa I'!K94+'[1]Programa II'!K94+'[1]Programa III'!K94+'[1]Programa IV'!K94+'[1]Programa V'!K94</f>
        <v>2389371.2599999998</v>
      </c>
      <c r="M94" s="43">
        <f>+'[1]Programa I'!L94+'[1]Programa II'!L94+'[1]Programa III'!L94+'[1]Programa IV'!L94+'[1]Programa V'!L94</f>
        <v>4993877.34</v>
      </c>
      <c r="N94" s="43">
        <f t="shared" ref="N94:N95" si="93">SUM(L94:M94)</f>
        <v>7383248.5999999996</v>
      </c>
      <c r="O94" s="43">
        <f>+F94-N94</f>
        <v>142616751.40000001</v>
      </c>
      <c r="P94" s="4"/>
    </row>
    <row r="95" spans="1:16" hidden="1" x14ac:dyDescent="0.2">
      <c r="A95" s="1"/>
      <c r="B95" s="28" t="s">
        <v>178</v>
      </c>
      <c r="C95" s="36" t="s">
        <v>179</v>
      </c>
      <c r="D95" s="30">
        <f>+'[1]Presupuesto 2020'!U95</f>
        <v>475500</v>
      </c>
      <c r="E95" s="30">
        <f>+'[1]Programa I'!D95+'[1]Programa II'!D95+'[1]Programa III'!D95+'[1]Programa IV'!D95+'[1]Programa V'!D95</f>
        <v>0</v>
      </c>
      <c r="F95" s="43">
        <f t="shared" si="91"/>
        <v>475500</v>
      </c>
      <c r="G95" s="43">
        <f>+'[1]Programa I'!F95+'[1]Programa II'!F95+'[1]Programa III'!F95+'[1]Programa IV'!F95+'[1]Programa V'!F95</f>
        <v>0</v>
      </c>
      <c r="H95" s="43">
        <f>+'[1]Total Programa'!U94</f>
        <v>0</v>
      </c>
      <c r="I95" s="43">
        <f t="shared" si="92"/>
        <v>475500</v>
      </c>
      <c r="J95" s="44">
        <f t="shared" si="76"/>
        <v>1</v>
      </c>
      <c r="L95" s="43">
        <f>+'[1]Programa I'!K95+'[1]Programa II'!K95+'[1]Programa III'!K95+'[1]Programa IV'!K95+'[1]Programa V'!K95</f>
        <v>0</v>
      </c>
      <c r="M95" s="43">
        <f>+'[1]Programa I'!L95+'[1]Programa II'!L95+'[1]Programa III'!L95+'[1]Programa IV'!L95+'[1]Programa V'!L95</f>
        <v>0</v>
      </c>
      <c r="N95" s="43">
        <f t="shared" si="93"/>
        <v>0</v>
      </c>
      <c r="O95" s="43">
        <f>+F95-N95</f>
        <v>475500</v>
      </c>
      <c r="P95" s="4"/>
    </row>
    <row r="96" spans="1:16" x14ac:dyDescent="0.2">
      <c r="B96" s="24">
        <v>1.99</v>
      </c>
      <c r="C96" s="132" t="s">
        <v>180</v>
      </c>
      <c r="D96" s="26">
        <f>SUM(D97:D98)</f>
        <v>16787100</v>
      </c>
      <c r="E96" s="26">
        <f>SUM(E97:E98)</f>
        <v>5000000</v>
      </c>
      <c r="F96" s="30">
        <f t="shared" ref="F96:I96" si="94">SUM(F97:F98)</f>
        <v>21787100</v>
      </c>
      <c r="G96" s="30">
        <f t="shared" si="94"/>
        <v>2870270.9</v>
      </c>
      <c r="H96" s="30">
        <f t="shared" si="94"/>
        <v>2949896.41</v>
      </c>
      <c r="I96" s="26">
        <f t="shared" si="94"/>
        <v>18837203.59</v>
      </c>
      <c r="J96" s="27">
        <f t="shared" si="76"/>
        <v>0.86460353098852072</v>
      </c>
      <c r="K96" s="33"/>
      <c r="L96" s="26">
        <f t="shared" ref="L96:O96" si="95">SUM(L97:L98)</f>
        <v>2929105.32</v>
      </c>
      <c r="M96" s="26">
        <f t="shared" si="95"/>
        <v>20791.09</v>
      </c>
      <c r="N96" s="26">
        <f t="shared" si="95"/>
        <v>2949896.4099999997</v>
      </c>
      <c r="O96" s="26">
        <f t="shared" si="95"/>
        <v>18837203.59</v>
      </c>
      <c r="P96" s="4"/>
    </row>
    <row r="97" spans="1:67" s="7" customFormat="1" hidden="1" x14ac:dyDescent="0.2">
      <c r="B97" s="28" t="s">
        <v>181</v>
      </c>
      <c r="C97" s="36" t="s">
        <v>182</v>
      </c>
      <c r="D97" s="30">
        <f>+'[1]Presupuesto 2020'!U97</f>
        <v>15100000</v>
      </c>
      <c r="E97" s="30">
        <f>+'[1]Programa I'!D97+'[1]Programa II'!D97+'[1]Programa III'!D97+'[1]Programa IV'!D97+'[1]Programa V'!D97</f>
        <v>5000000</v>
      </c>
      <c r="F97" s="43">
        <f t="shared" ref="F97:F98" si="96">SUM(D97:E97)</f>
        <v>20100000</v>
      </c>
      <c r="G97" s="43">
        <f>+'[1]Programa I'!F97+'[1]Programa II'!F97+'[1]Programa III'!F97+'[1]Programa IV'!F97+'[1]Programa V'!F97</f>
        <v>2870270.9</v>
      </c>
      <c r="H97" s="43">
        <f>+'[1]Total Programa'!U96</f>
        <v>2949896.41</v>
      </c>
      <c r="I97" s="43">
        <f t="shared" ref="I97:I98" si="97">+F97-H97</f>
        <v>17150103.59</v>
      </c>
      <c r="J97" s="44">
        <f t="shared" si="76"/>
        <v>0.85323898457711445</v>
      </c>
      <c r="K97" s="6"/>
      <c r="L97" s="43">
        <f>+'[1]Programa I'!K97+'[1]Programa II'!K97+'[1]Programa III'!K97+'[1]Programa IV'!K97+'[1]Programa V'!K97</f>
        <v>2929105.32</v>
      </c>
      <c r="M97" s="43">
        <f>+'[1]Programa I'!L97+'[1]Programa II'!L97+'[1]Programa III'!L97+'[1]Programa IV'!L97+'[1]Programa V'!L97</f>
        <v>20791.09</v>
      </c>
      <c r="N97" s="43">
        <f t="shared" ref="N97:N98" si="98">SUM(L97:M97)</f>
        <v>2949896.4099999997</v>
      </c>
      <c r="O97" s="43">
        <f>+F97-N97</f>
        <v>17150103.59</v>
      </c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</row>
    <row r="98" spans="1:67" s="7" customFormat="1" hidden="1" x14ac:dyDescent="0.2">
      <c r="B98" s="28" t="s">
        <v>183</v>
      </c>
      <c r="C98" s="36" t="s">
        <v>184</v>
      </c>
      <c r="D98" s="30">
        <f>+'[1]Presupuesto 2020'!U98</f>
        <v>1687100</v>
      </c>
      <c r="E98" s="30">
        <f>+'[1]Programa I'!D98+'[1]Programa II'!D98+'[1]Programa III'!D98+'[1]Programa IV'!D98+'[1]Programa V'!D98</f>
        <v>0</v>
      </c>
      <c r="F98" s="43">
        <f t="shared" si="96"/>
        <v>1687100</v>
      </c>
      <c r="G98" s="43">
        <f>+'[1]Programa I'!F98+'[1]Programa II'!F98+'[1]Programa III'!F98+'[1]Programa IV'!F98+'[1]Programa V'!F98</f>
        <v>0</v>
      </c>
      <c r="H98" s="43">
        <f>+'[1]Total Programa'!U97</f>
        <v>0</v>
      </c>
      <c r="I98" s="43">
        <f t="shared" si="97"/>
        <v>1687100</v>
      </c>
      <c r="J98" s="44">
        <f t="shared" si="76"/>
        <v>1</v>
      </c>
      <c r="K98" s="6"/>
      <c r="L98" s="43">
        <f>+'[1]Programa I'!K98+'[1]Programa II'!K98+'[1]Programa III'!K98+'[1]Programa IV'!K98+'[1]Programa V'!K98</f>
        <v>0</v>
      </c>
      <c r="M98" s="43">
        <f>+'[1]Programa I'!L98+'[1]Programa II'!L98+'[1]Programa III'!L98+'[1]Programa IV'!L98+'[1]Programa V'!L98</f>
        <v>0</v>
      </c>
      <c r="N98" s="43">
        <f t="shared" si="98"/>
        <v>0</v>
      </c>
      <c r="O98" s="43">
        <f>+F98-N98</f>
        <v>1687100</v>
      </c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</row>
    <row r="99" spans="1:67" s="7" customFormat="1" x14ac:dyDescent="0.2">
      <c r="A99" s="127"/>
      <c r="B99" s="19">
        <v>2</v>
      </c>
      <c r="C99" s="124" t="s">
        <v>185</v>
      </c>
      <c r="D99" s="20">
        <f>+D100+D105+D107+D115+D118</f>
        <v>124585406.89789999</v>
      </c>
      <c r="E99" s="20">
        <f>+E100+E105+E107+E115+E118</f>
        <v>14469737.4</v>
      </c>
      <c r="F99" s="21">
        <f t="shared" ref="F99:I99" si="99">+F100+F105+F107+F115+F118</f>
        <v>139055144.29789999</v>
      </c>
      <c r="G99" s="21">
        <f t="shared" si="99"/>
        <v>2905248.0200000005</v>
      </c>
      <c r="H99" s="21">
        <f t="shared" si="99"/>
        <v>14192708.84</v>
      </c>
      <c r="I99" s="21">
        <f t="shared" si="99"/>
        <v>124862435.4579</v>
      </c>
      <c r="J99" s="42">
        <f t="shared" si="76"/>
        <v>0.8979346725239109</v>
      </c>
      <c r="K99" s="33"/>
      <c r="L99" s="21">
        <f t="shared" ref="L99:O99" si="100">+L100+L105+L107+L115+L118</f>
        <v>5347877.62</v>
      </c>
      <c r="M99" s="21">
        <f t="shared" si="100"/>
        <v>8844831.2200000007</v>
      </c>
      <c r="N99" s="21">
        <f t="shared" si="100"/>
        <v>14192708.84</v>
      </c>
      <c r="O99" s="21">
        <f t="shared" si="100"/>
        <v>124862435.4579</v>
      </c>
      <c r="P99" s="4"/>
    </row>
    <row r="100" spans="1:67" x14ac:dyDescent="0.2">
      <c r="B100" s="24">
        <v>2.0099999999999998</v>
      </c>
      <c r="C100" s="132" t="s">
        <v>186</v>
      </c>
      <c r="D100" s="26">
        <f>SUM(D101:D104)</f>
        <v>26423990.3836</v>
      </c>
      <c r="E100" s="26">
        <f>SUM(E101:E104)</f>
        <v>0</v>
      </c>
      <c r="F100" s="30">
        <f t="shared" ref="F100:I100" si="101">SUM(F101:F104)</f>
        <v>26423990.3836</v>
      </c>
      <c r="G100" s="30">
        <f t="shared" si="101"/>
        <v>58210.47</v>
      </c>
      <c r="H100" s="30">
        <f t="shared" si="101"/>
        <v>2036210.54</v>
      </c>
      <c r="I100" s="26">
        <f t="shared" si="101"/>
        <v>24387779.843600001</v>
      </c>
      <c r="J100" s="27">
        <f t="shared" si="76"/>
        <v>0.92294083859250231</v>
      </c>
      <c r="K100" s="33"/>
      <c r="L100" s="26">
        <f t="shared" ref="L100:O100" si="102">SUM(L101:L104)</f>
        <v>320572.51</v>
      </c>
      <c r="M100" s="26">
        <f t="shared" si="102"/>
        <v>1715638.03</v>
      </c>
      <c r="N100" s="26">
        <f t="shared" si="102"/>
        <v>2036210.54</v>
      </c>
      <c r="O100" s="26">
        <f t="shared" si="102"/>
        <v>24387779.843600001</v>
      </c>
      <c r="P100" s="4"/>
    </row>
    <row r="101" spans="1:67" hidden="1" x14ac:dyDescent="0.2">
      <c r="A101" s="1"/>
      <c r="B101" s="28" t="s">
        <v>187</v>
      </c>
      <c r="C101" s="36" t="s">
        <v>188</v>
      </c>
      <c r="D101" s="30">
        <f>+'[1]Presupuesto 2020'!U101</f>
        <v>15500000</v>
      </c>
      <c r="E101" s="30">
        <f>+'[1]Programa I'!D101+'[1]Programa II'!D101+'[1]Programa III'!D101+'[1]Programa IV'!D101+'[1]Programa V'!D101</f>
        <v>0</v>
      </c>
      <c r="F101" s="43">
        <f t="shared" ref="F101:F104" si="103">SUM(D101:E101)</f>
        <v>15500000</v>
      </c>
      <c r="G101" s="43">
        <f>+'[1]Programa I'!F101+'[1]Programa II'!F101+'[1]Programa III'!F101+'[1]Programa IV'!F101+'[1]Programa V'!F101</f>
        <v>51060.47</v>
      </c>
      <c r="H101" s="43">
        <f>+'[1]Total Programa'!U100</f>
        <v>1458235.29</v>
      </c>
      <c r="I101" s="43">
        <f t="shared" ref="I101:I104" si="104">+F101-H101</f>
        <v>14041764.710000001</v>
      </c>
      <c r="J101" s="44">
        <f t="shared" si="76"/>
        <v>0.90592030387096778</v>
      </c>
      <c r="L101" s="43">
        <f>+'[1]Programa I'!K101+'[1]Programa II'!K101+'[1]Programa III'!K101+'[1]Programa IV'!K101+'[1]Programa V'!K101</f>
        <v>285380.92000000004</v>
      </c>
      <c r="M101" s="43">
        <f>+'[1]Programa I'!L101+'[1]Programa II'!L101+'[1]Programa III'!L101+'[1]Programa IV'!L101+'[1]Programa V'!L101</f>
        <v>1172854.3700000001</v>
      </c>
      <c r="N101" s="43">
        <f t="shared" ref="N101:N104" si="105">SUM(L101:M101)</f>
        <v>1458235.29</v>
      </c>
      <c r="O101" s="43">
        <f>+F101-N101</f>
        <v>14041764.710000001</v>
      </c>
      <c r="P101" s="4"/>
    </row>
    <row r="102" spans="1:67" hidden="1" x14ac:dyDescent="0.2">
      <c r="A102" s="1"/>
      <c r="B102" s="28" t="s">
        <v>189</v>
      </c>
      <c r="C102" s="36" t="s">
        <v>190</v>
      </c>
      <c r="D102" s="30">
        <f>+'[1]Presupuesto 2020'!U102</f>
        <v>800000</v>
      </c>
      <c r="E102" s="30">
        <f>+'[1]Programa I'!D102+'[1]Programa II'!D102+'[1]Programa III'!D102+'[1]Programa IV'!D102+'[1]Programa V'!D102</f>
        <v>0</v>
      </c>
      <c r="F102" s="43">
        <f t="shared" si="103"/>
        <v>800000</v>
      </c>
      <c r="G102" s="43">
        <f>+'[1]Programa I'!F102+'[1]Programa II'!F102+'[1]Programa III'!F102+'[1]Programa IV'!F102+'[1]Programa V'!F102</f>
        <v>0</v>
      </c>
      <c r="H102" s="43">
        <f>+'[1]Total Programa'!U101</f>
        <v>13356.6</v>
      </c>
      <c r="I102" s="43">
        <f t="shared" si="104"/>
        <v>786643.4</v>
      </c>
      <c r="J102" s="44">
        <f t="shared" si="76"/>
        <v>0.98330424999999999</v>
      </c>
      <c r="L102" s="43">
        <f>+'[1]Programa I'!K102+'[1]Programa II'!K102+'[1]Programa III'!K102+'[1]Programa IV'!K102+'[1]Programa V'!K102</f>
        <v>13356.6</v>
      </c>
      <c r="M102" s="43">
        <f>+'[1]Programa I'!L102+'[1]Programa II'!L102+'[1]Programa III'!L102+'[1]Programa IV'!L102+'[1]Programa V'!L102</f>
        <v>0</v>
      </c>
      <c r="N102" s="43">
        <f t="shared" si="105"/>
        <v>13356.6</v>
      </c>
      <c r="O102" s="43">
        <f>+F102-N102</f>
        <v>786643.4</v>
      </c>
      <c r="P102" s="4"/>
    </row>
    <row r="103" spans="1:67" hidden="1" x14ac:dyDescent="0.2">
      <c r="A103" s="1"/>
      <c r="B103" s="28" t="s">
        <v>191</v>
      </c>
      <c r="C103" s="36" t="s">
        <v>192</v>
      </c>
      <c r="D103" s="30">
        <f>+'[1]Presupuesto 2020'!U103</f>
        <v>9923990.3836000003</v>
      </c>
      <c r="E103" s="30">
        <f>+'[1]Programa I'!D103+'[1]Programa II'!D103+'[1]Programa III'!D103+'[1]Programa IV'!D103+'[1]Programa V'!D103</f>
        <v>0</v>
      </c>
      <c r="F103" s="43">
        <f t="shared" si="103"/>
        <v>9923990.3836000003</v>
      </c>
      <c r="G103" s="43">
        <f>+'[1]Programa I'!F103+'[1]Programa II'!F103+'[1]Programa III'!F103+'[1]Programa IV'!F103+'[1]Programa V'!F103</f>
        <v>0</v>
      </c>
      <c r="H103" s="43">
        <f>+'[1]Total Programa'!U102</f>
        <v>542783.65999999992</v>
      </c>
      <c r="I103" s="43">
        <f t="shared" si="104"/>
        <v>9381206.7236000001</v>
      </c>
      <c r="J103" s="44">
        <f t="shared" si="76"/>
        <v>0.94530590629178934</v>
      </c>
      <c r="L103" s="43">
        <f>+'[1]Programa I'!K103+'[1]Programa II'!K103+'[1]Programa III'!K103+'[1]Programa IV'!K103+'[1]Programa V'!K103</f>
        <v>0</v>
      </c>
      <c r="M103" s="43">
        <f>+'[1]Programa I'!L103+'[1]Programa II'!L103+'[1]Programa III'!L103+'[1]Programa IV'!L103+'[1]Programa V'!L103</f>
        <v>542783.65999999992</v>
      </c>
      <c r="N103" s="43">
        <f t="shared" si="105"/>
        <v>542783.65999999992</v>
      </c>
      <c r="O103" s="43">
        <f>+F103-N103</f>
        <v>9381206.7236000001</v>
      </c>
      <c r="P103" s="4"/>
    </row>
    <row r="104" spans="1:67" hidden="1" x14ac:dyDescent="0.2">
      <c r="A104" s="1"/>
      <c r="B104" s="39" t="s">
        <v>193</v>
      </c>
      <c r="C104" s="36" t="s">
        <v>194</v>
      </c>
      <c r="D104" s="30">
        <f>+'[1]Presupuesto 2020'!U104</f>
        <v>200000</v>
      </c>
      <c r="E104" s="30">
        <f>+'[1]Programa I'!D104+'[1]Programa II'!D104+'[1]Programa III'!D104+'[1]Programa IV'!D104+'[1]Programa V'!D104</f>
        <v>0</v>
      </c>
      <c r="F104" s="43">
        <f t="shared" si="103"/>
        <v>200000</v>
      </c>
      <c r="G104" s="43">
        <f>+'[1]Programa I'!F104+'[1]Programa II'!F104+'[1]Programa III'!F104+'[1]Programa IV'!F104+'[1]Programa V'!F104</f>
        <v>7150</v>
      </c>
      <c r="H104" s="43">
        <f>+'[1]Total Programa'!U103</f>
        <v>21834.989999999998</v>
      </c>
      <c r="I104" s="43">
        <f t="shared" si="104"/>
        <v>178165.01</v>
      </c>
      <c r="J104" s="44">
        <f t="shared" si="76"/>
        <v>0.89082505000000001</v>
      </c>
      <c r="L104" s="43">
        <f>+'[1]Programa I'!K104+'[1]Programa II'!K104+'[1]Programa III'!K104+'[1]Programa IV'!K104+'[1]Programa V'!K104</f>
        <v>21834.989999999998</v>
      </c>
      <c r="M104" s="43">
        <f>+'[1]Programa I'!L104+'[1]Programa II'!L104+'[1]Programa III'!L104+'[1]Programa IV'!L104+'[1]Programa V'!L104</f>
        <v>0</v>
      </c>
      <c r="N104" s="43">
        <f t="shared" si="105"/>
        <v>21834.989999999998</v>
      </c>
      <c r="O104" s="43">
        <f>+F104-N104</f>
        <v>178165.01</v>
      </c>
      <c r="P104" s="4"/>
    </row>
    <row r="105" spans="1:67" x14ac:dyDescent="0.2">
      <c r="B105" s="24">
        <v>2.02</v>
      </c>
      <c r="C105" s="132" t="s">
        <v>195</v>
      </c>
      <c r="D105" s="26">
        <f>+D106</f>
        <v>13045100</v>
      </c>
      <c r="E105" s="26">
        <f>+E106</f>
        <v>0</v>
      </c>
      <c r="F105" s="30">
        <f t="shared" ref="F105:O105" si="106">+F106</f>
        <v>13045100</v>
      </c>
      <c r="G105" s="30">
        <f t="shared" si="106"/>
        <v>105614.77</v>
      </c>
      <c r="H105" s="30">
        <f t="shared" si="106"/>
        <v>2559921.0300000003</v>
      </c>
      <c r="I105" s="26">
        <f t="shared" si="106"/>
        <v>10485178.969999999</v>
      </c>
      <c r="J105" s="27">
        <f t="shared" si="76"/>
        <v>0.80376378640255719</v>
      </c>
      <c r="L105" s="26">
        <f t="shared" si="106"/>
        <v>531124.9</v>
      </c>
      <c r="M105" s="26">
        <f t="shared" si="106"/>
        <v>2028796.13</v>
      </c>
      <c r="N105" s="26">
        <f t="shared" si="106"/>
        <v>2559921.0299999998</v>
      </c>
      <c r="O105" s="26">
        <f t="shared" si="106"/>
        <v>10485178.970000001</v>
      </c>
      <c r="P105" s="4"/>
    </row>
    <row r="106" spans="1:67" hidden="1" x14ac:dyDescent="0.2">
      <c r="A106" s="1"/>
      <c r="B106" s="28" t="s">
        <v>196</v>
      </c>
      <c r="C106" s="45" t="s">
        <v>197</v>
      </c>
      <c r="D106" s="30">
        <f>+'[1]Presupuesto 2020'!U106</f>
        <v>13045100</v>
      </c>
      <c r="E106" s="30">
        <f>+'[1]Programa I'!D106+'[1]Programa II'!D106+'[1]Programa III'!D106+'[1]Programa IV'!D106+'[1]Programa V'!D106</f>
        <v>0</v>
      </c>
      <c r="F106" s="43">
        <f>SUM(D106:E106)</f>
        <v>13045100</v>
      </c>
      <c r="G106" s="43">
        <f>+'[1]Programa I'!F106+'[1]Programa II'!F106+'[1]Programa III'!F106+'[1]Programa IV'!F106+'[1]Programa V'!F106</f>
        <v>105614.77</v>
      </c>
      <c r="H106" s="43">
        <f>+'[1]Total Programa'!U105</f>
        <v>2559921.0300000003</v>
      </c>
      <c r="I106" s="43">
        <f>+F106-H106</f>
        <v>10485178.969999999</v>
      </c>
      <c r="J106" s="44">
        <f t="shared" si="76"/>
        <v>0.80376378640255719</v>
      </c>
      <c r="L106" s="43">
        <f>+'[1]Programa I'!K106+'[1]Programa II'!K106+'[1]Programa III'!K106+'[1]Programa IV'!K106+'[1]Programa V'!K106</f>
        <v>531124.9</v>
      </c>
      <c r="M106" s="43">
        <f>+'[1]Programa I'!L106+'[1]Programa II'!L106+'[1]Programa III'!L106+'[1]Programa IV'!L106+'[1]Programa V'!L106</f>
        <v>2028796.13</v>
      </c>
      <c r="N106" s="43">
        <f>SUM(L106:M106)</f>
        <v>2559921.0299999998</v>
      </c>
      <c r="O106" s="43">
        <f>+F106-N106</f>
        <v>10485178.970000001</v>
      </c>
      <c r="P106" s="4"/>
    </row>
    <row r="107" spans="1:67" x14ac:dyDescent="0.2">
      <c r="B107" s="24">
        <v>2.0299999999999998</v>
      </c>
      <c r="C107" s="132" t="s">
        <v>198</v>
      </c>
      <c r="D107" s="26">
        <f>SUM(D108:D114)</f>
        <v>22102688</v>
      </c>
      <c r="E107" s="26">
        <f>SUM(E108:E114)</f>
        <v>10336880</v>
      </c>
      <c r="F107" s="30">
        <f t="shared" ref="F107:I107" si="107">SUM(F108:F114)</f>
        <v>32439568</v>
      </c>
      <c r="G107" s="30">
        <f t="shared" si="107"/>
        <v>194245.01</v>
      </c>
      <c r="H107" s="30">
        <f t="shared" si="107"/>
        <v>1436483.54</v>
      </c>
      <c r="I107" s="26">
        <f t="shared" si="107"/>
        <v>31003084.460000005</v>
      </c>
      <c r="J107" s="27">
        <f t="shared" si="76"/>
        <v>0.955718166777067</v>
      </c>
      <c r="L107" s="26">
        <f t="shared" ref="L107:O107" si="108">SUM(L108:L114)</f>
        <v>547563.42999999993</v>
      </c>
      <c r="M107" s="26">
        <f t="shared" si="108"/>
        <v>888920.1100000001</v>
      </c>
      <c r="N107" s="26">
        <f t="shared" si="108"/>
        <v>1436483.54</v>
      </c>
      <c r="O107" s="26">
        <f t="shared" si="108"/>
        <v>31003084.460000005</v>
      </c>
      <c r="P107" s="4"/>
    </row>
    <row r="108" spans="1:67" hidden="1" x14ac:dyDescent="0.2">
      <c r="A108" s="1"/>
      <c r="B108" s="28" t="s">
        <v>199</v>
      </c>
      <c r="C108" s="36" t="s">
        <v>200</v>
      </c>
      <c r="D108" s="30">
        <f>+'[1]Presupuesto 2020'!U108</f>
        <v>1000000</v>
      </c>
      <c r="E108" s="30">
        <f>+'[1]Programa I'!D108+'[1]Programa II'!D108+'[1]Programa III'!D108+'[1]Programa IV'!D108+'[1]Programa V'!D108</f>
        <v>0</v>
      </c>
      <c r="F108" s="43">
        <f t="shared" ref="F108:F114" si="109">SUM(D108:E108)</f>
        <v>1000000</v>
      </c>
      <c r="G108" s="43">
        <f>+'[1]Programa I'!F108+'[1]Programa II'!F108+'[1]Programa III'!F108+'[1]Programa IV'!F108+'[1]Programa V'!F108</f>
        <v>9615</v>
      </c>
      <c r="H108" s="43">
        <f>+'[1]Total Programa'!U107</f>
        <v>440157.14</v>
      </c>
      <c r="I108" s="43">
        <f t="shared" ref="I108:I114" si="110">+F108-H108</f>
        <v>559842.86</v>
      </c>
      <c r="J108" s="44">
        <f t="shared" si="76"/>
        <v>0.55984285999999994</v>
      </c>
      <c r="L108" s="43">
        <f>+'[1]Programa I'!K108+'[1]Programa II'!K108+'[1]Programa III'!K108+'[1]Programa IV'!K108+'[1]Programa V'!K108</f>
        <v>75474.19</v>
      </c>
      <c r="M108" s="43">
        <f>+'[1]Programa I'!L108+'[1]Programa II'!L108+'[1]Programa III'!L108+'[1]Programa IV'!L108+'[1]Programa V'!L108</f>
        <v>364682.95</v>
      </c>
      <c r="N108" s="43">
        <f t="shared" ref="N108:N114" si="111">SUM(L108:M108)</f>
        <v>440157.14</v>
      </c>
      <c r="O108" s="43">
        <f t="shared" ref="O108:O114" si="112">+F108-N108</f>
        <v>559842.86</v>
      </c>
      <c r="P108" s="4"/>
    </row>
    <row r="109" spans="1:67" hidden="1" x14ac:dyDescent="0.2">
      <c r="A109" s="1"/>
      <c r="B109" s="28" t="s">
        <v>201</v>
      </c>
      <c r="C109" s="36" t="s">
        <v>202</v>
      </c>
      <c r="D109" s="30">
        <f>+'[1]Presupuesto 2020'!U109</f>
        <v>1500000</v>
      </c>
      <c r="E109" s="30">
        <f>+'[1]Programa I'!D109+'[1]Programa II'!D109+'[1]Programa III'!D109+'[1]Programa IV'!D109+'[1]Programa V'!D109</f>
        <v>0</v>
      </c>
      <c r="F109" s="43">
        <f t="shared" si="109"/>
        <v>1500000</v>
      </c>
      <c r="G109" s="43">
        <f>+'[1]Programa I'!F109+'[1]Programa II'!F109+'[1]Programa III'!F109+'[1]Programa IV'!F109+'[1]Programa V'!F109</f>
        <v>7940.01</v>
      </c>
      <c r="H109" s="43">
        <f>+'[1]Total Programa'!U108</f>
        <v>20320.54</v>
      </c>
      <c r="I109" s="43">
        <f t="shared" si="110"/>
        <v>1479679.46</v>
      </c>
      <c r="J109" s="44">
        <f t="shared" si="76"/>
        <v>0.98645297333333326</v>
      </c>
      <c r="L109" s="43">
        <f>+'[1]Programa I'!K109+'[1]Programa II'!K109+'[1]Programa III'!K109+'[1]Programa IV'!K109+'[1]Programa V'!K109</f>
        <v>7940.01</v>
      </c>
      <c r="M109" s="43">
        <f>+'[1]Programa I'!L109+'[1]Programa II'!L109+'[1]Programa III'!L109+'[1]Programa IV'!L109+'[1]Programa V'!L109</f>
        <v>12380.53</v>
      </c>
      <c r="N109" s="43">
        <f t="shared" si="111"/>
        <v>20320.54</v>
      </c>
      <c r="O109" s="43">
        <f t="shared" si="112"/>
        <v>1479679.46</v>
      </c>
      <c r="P109" s="4"/>
    </row>
    <row r="110" spans="1:67" hidden="1" x14ac:dyDescent="0.2">
      <c r="A110" s="1"/>
      <c r="B110" s="28" t="s">
        <v>203</v>
      </c>
      <c r="C110" s="36" t="s">
        <v>204</v>
      </c>
      <c r="D110" s="30">
        <f>+'[1]Presupuesto 2020'!U110</f>
        <v>1000000</v>
      </c>
      <c r="E110" s="30">
        <f>+'[1]Programa I'!D110+'[1]Programa II'!D110+'[1]Programa III'!D110+'[1]Programa IV'!D110+'[1]Programa V'!D110</f>
        <v>0</v>
      </c>
      <c r="F110" s="43">
        <f t="shared" si="109"/>
        <v>1000000</v>
      </c>
      <c r="G110" s="43">
        <f>+'[1]Programa I'!F110+'[1]Programa II'!F110+'[1]Programa III'!F110+'[1]Programa IV'!F110+'[1]Programa V'!F110</f>
        <v>0</v>
      </c>
      <c r="H110" s="43">
        <f>+'[1]Total Programa'!U109</f>
        <v>0</v>
      </c>
      <c r="I110" s="43">
        <f t="shared" si="110"/>
        <v>1000000</v>
      </c>
      <c r="J110" s="44">
        <f t="shared" si="76"/>
        <v>1</v>
      </c>
      <c r="L110" s="43">
        <f>+'[1]Programa I'!K110+'[1]Programa II'!K110+'[1]Programa III'!K110+'[1]Programa IV'!K110+'[1]Programa V'!K110</f>
        <v>0</v>
      </c>
      <c r="M110" s="43">
        <f>+'[1]Programa I'!L110+'[1]Programa II'!L110+'[1]Programa III'!L110+'[1]Programa IV'!L110+'[1]Programa V'!L110</f>
        <v>0</v>
      </c>
      <c r="N110" s="43">
        <f t="shared" si="111"/>
        <v>0</v>
      </c>
      <c r="O110" s="43">
        <f t="shared" si="112"/>
        <v>1000000</v>
      </c>
      <c r="P110" s="4"/>
    </row>
    <row r="111" spans="1:67" hidden="1" x14ac:dyDescent="0.2">
      <c r="A111" s="1"/>
      <c r="B111" s="28" t="s">
        <v>205</v>
      </c>
      <c r="C111" s="36" t="s">
        <v>206</v>
      </c>
      <c r="D111" s="30">
        <f>+'[1]Presupuesto 2020'!U111</f>
        <v>15102688</v>
      </c>
      <c r="E111" s="30">
        <f>+'[1]Programa I'!D111+'[1]Programa II'!D111+'[1]Programa III'!D111+'[1]Programa IV'!D111+'[1]Programa V'!D111</f>
        <v>10336880</v>
      </c>
      <c r="F111" s="43">
        <f t="shared" si="109"/>
        <v>25439568</v>
      </c>
      <c r="G111" s="43">
        <f>+'[1]Programa I'!F111+'[1]Programa II'!F111+'[1]Programa III'!F111+'[1]Programa IV'!F111+'[1]Programa V'!F111</f>
        <v>1915</v>
      </c>
      <c r="H111" s="43">
        <f>+'[1]Total Programa'!U110</f>
        <v>382823.9</v>
      </c>
      <c r="I111" s="43">
        <f t="shared" si="110"/>
        <v>25056744.100000001</v>
      </c>
      <c r="J111" s="44">
        <f t="shared" si="76"/>
        <v>0.98495163518500006</v>
      </c>
      <c r="L111" s="43">
        <f>+'[1]Programa I'!K111+'[1]Programa II'!K111+'[1]Programa III'!K111+'[1]Programa IV'!K111+'[1]Programa V'!K111</f>
        <v>65848.01999999999</v>
      </c>
      <c r="M111" s="43">
        <f>+'[1]Programa I'!L111+'[1]Programa II'!L111+'[1]Programa III'!L111+'[1]Programa IV'!L111+'[1]Programa V'!L111</f>
        <v>316975.88</v>
      </c>
      <c r="N111" s="43">
        <f t="shared" si="111"/>
        <v>382823.9</v>
      </c>
      <c r="O111" s="43">
        <f t="shared" si="112"/>
        <v>25056744.100000001</v>
      </c>
      <c r="P111" s="4"/>
    </row>
    <row r="112" spans="1:67" hidden="1" x14ac:dyDescent="0.2">
      <c r="A112" s="1"/>
      <c r="B112" s="28" t="s">
        <v>207</v>
      </c>
      <c r="C112" s="36" t="s">
        <v>208</v>
      </c>
      <c r="D112" s="30">
        <f>+'[1]Presupuesto 2020'!U112</f>
        <v>1000000</v>
      </c>
      <c r="E112" s="30">
        <f>+'[1]Programa I'!D112+'[1]Programa II'!D112+'[1]Programa III'!D112+'[1]Programa IV'!D112+'[1]Programa V'!D112</f>
        <v>0</v>
      </c>
      <c r="F112" s="43">
        <f t="shared" si="109"/>
        <v>1000000</v>
      </c>
      <c r="G112" s="43">
        <f>+'[1]Programa I'!F112+'[1]Programa II'!F112+'[1]Programa III'!F112+'[1]Programa IV'!F112+'[1]Programa V'!F112</f>
        <v>0</v>
      </c>
      <c r="H112" s="43">
        <f>+'[1]Total Programa'!U111</f>
        <v>0</v>
      </c>
      <c r="I112" s="43">
        <f t="shared" si="110"/>
        <v>1000000</v>
      </c>
      <c r="J112" s="44">
        <f t="shared" si="76"/>
        <v>1</v>
      </c>
      <c r="L112" s="43">
        <f>+'[1]Programa I'!K112+'[1]Programa II'!K112+'[1]Programa III'!K112+'[1]Programa IV'!K112+'[1]Programa V'!K112</f>
        <v>0</v>
      </c>
      <c r="M112" s="43">
        <f>+'[1]Programa I'!L112+'[1]Programa II'!L112+'[1]Programa III'!L112+'[1]Programa IV'!L112+'[1]Programa V'!L112</f>
        <v>0</v>
      </c>
      <c r="N112" s="43">
        <f t="shared" si="111"/>
        <v>0</v>
      </c>
      <c r="O112" s="43">
        <f t="shared" si="112"/>
        <v>1000000</v>
      </c>
      <c r="P112" s="4"/>
    </row>
    <row r="113" spans="1:16" hidden="1" x14ac:dyDescent="0.2">
      <c r="A113" s="1"/>
      <c r="B113" s="28" t="s">
        <v>209</v>
      </c>
      <c r="C113" s="36" t="s">
        <v>210</v>
      </c>
      <c r="D113" s="30">
        <f>+'[1]Presupuesto 2020'!U113</f>
        <v>500000</v>
      </c>
      <c r="E113" s="30">
        <f>+'[1]Programa I'!D113+'[1]Programa II'!D113+'[1]Programa III'!D113+'[1]Programa IV'!D113+'[1]Programa V'!D113</f>
        <v>0</v>
      </c>
      <c r="F113" s="43">
        <f t="shared" si="109"/>
        <v>500000</v>
      </c>
      <c r="G113" s="43">
        <f>+'[1]Programa I'!F113+'[1]Programa II'!F113+'[1]Programa III'!F113+'[1]Programa IV'!F113+'[1]Programa V'!F113</f>
        <v>16595</v>
      </c>
      <c r="H113" s="43">
        <f>+'[1]Total Programa'!U112</f>
        <v>140339.65</v>
      </c>
      <c r="I113" s="43">
        <f t="shared" si="110"/>
        <v>359660.35</v>
      </c>
      <c r="J113" s="44">
        <f t="shared" si="76"/>
        <v>0.71932069999999992</v>
      </c>
      <c r="L113" s="43">
        <f>+'[1]Programa I'!K113+'[1]Programa II'!K113+'[1]Programa III'!K113+'[1]Programa IV'!K113+'[1]Programa V'!K113</f>
        <v>134463.65</v>
      </c>
      <c r="M113" s="43">
        <f>+'[1]Programa I'!L113+'[1]Programa II'!L113+'[1]Programa III'!L113+'[1]Programa IV'!L113+'[1]Programa V'!L113</f>
        <v>5876</v>
      </c>
      <c r="N113" s="43">
        <f t="shared" si="111"/>
        <v>140339.65</v>
      </c>
      <c r="O113" s="43">
        <f t="shared" si="112"/>
        <v>359660.35</v>
      </c>
      <c r="P113" s="4"/>
    </row>
    <row r="114" spans="1:16" hidden="1" x14ac:dyDescent="0.2">
      <c r="A114" s="1"/>
      <c r="B114" s="28" t="s">
        <v>211</v>
      </c>
      <c r="C114" s="36" t="s">
        <v>212</v>
      </c>
      <c r="D114" s="30">
        <f>+'[1]Presupuesto 2020'!U114</f>
        <v>2000000</v>
      </c>
      <c r="E114" s="30">
        <f>+'[1]Programa I'!D114+'[1]Programa II'!D114+'[1]Programa III'!D114+'[1]Programa IV'!D114+'[1]Programa V'!D114</f>
        <v>0</v>
      </c>
      <c r="F114" s="43">
        <f t="shared" si="109"/>
        <v>2000000</v>
      </c>
      <c r="G114" s="43">
        <f>+'[1]Programa I'!F114+'[1]Programa II'!F114+'[1]Programa III'!F114+'[1]Programa IV'!F114+'[1]Programa V'!F114</f>
        <v>158180</v>
      </c>
      <c r="H114" s="43">
        <f>+'[1]Total Programa'!U113</f>
        <v>452842.31</v>
      </c>
      <c r="I114" s="43">
        <f t="shared" si="110"/>
        <v>1547157.69</v>
      </c>
      <c r="J114" s="44">
        <f t="shared" si="76"/>
        <v>0.77357884499999996</v>
      </c>
      <c r="L114" s="43">
        <f>+'[1]Programa I'!K114+'[1]Programa II'!K114+'[1]Programa III'!K114+'[1]Programa IV'!K114+'[1]Programa V'!K114</f>
        <v>263837.56</v>
      </c>
      <c r="M114" s="43">
        <f>+'[1]Programa I'!L114+'[1]Programa II'!L114+'[1]Programa III'!L114+'[1]Programa IV'!L114+'[1]Programa V'!L114</f>
        <v>189004.75</v>
      </c>
      <c r="N114" s="43">
        <f t="shared" si="111"/>
        <v>452842.31</v>
      </c>
      <c r="O114" s="43">
        <f t="shared" si="112"/>
        <v>1547157.69</v>
      </c>
      <c r="P114" s="4"/>
    </row>
    <row r="115" spans="1:16" x14ac:dyDescent="0.2">
      <c r="B115" s="24">
        <v>2.04</v>
      </c>
      <c r="C115" s="132" t="s">
        <v>213</v>
      </c>
      <c r="D115" s="26">
        <f>SUM(D116:D117)</f>
        <v>18723926</v>
      </c>
      <c r="E115" s="26">
        <f>SUM(E116:E117)</f>
        <v>0</v>
      </c>
      <c r="F115" s="30">
        <f t="shared" ref="F115:I115" si="113">SUM(F116:F117)</f>
        <v>18723926</v>
      </c>
      <c r="G115" s="30">
        <f t="shared" si="113"/>
        <v>63660.78</v>
      </c>
      <c r="H115" s="30">
        <f t="shared" si="113"/>
        <v>766357.12</v>
      </c>
      <c r="I115" s="26">
        <f t="shared" si="113"/>
        <v>17957568.879999999</v>
      </c>
      <c r="J115" s="27">
        <f t="shared" si="76"/>
        <v>0.95907070344114786</v>
      </c>
      <c r="L115" s="26">
        <f t="shared" ref="L115:O115" si="114">SUM(L116:L117)</f>
        <v>335507.08999999997</v>
      </c>
      <c r="M115" s="26">
        <f t="shared" si="114"/>
        <v>430850.03</v>
      </c>
      <c r="N115" s="26">
        <f t="shared" si="114"/>
        <v>766357.12</v>
      </c>
      <c r="O115" s="26">
        <f t="shared" si="114"/>
        <v>17957568.879999999</v>
      </c>
      <c r="P115" s="4"/>
    </row>
    <row r="116" spans="1:16" hidden="1" x14ac:dyDescent="0.2">
      <c r="A116" s="1"/>
      <c r="B116" s="28" t="s">
        <v>214</v>
      </c>
      <c r="C116" s="36" t="s">
        <v>215</v>
      </c>
      <c r="D116" s="30">
        <f>+'[1]Presupuesto 2020'!U116</f>
        <v>1508928</v>
      </c>
      <c r="E116" s="30">
        <f>+'[1]Programa I'!D116+'[1]Programa II'!D116+'[1]Programa III'!D116+'[1]Programa IV'!D116+'[1]Programa V'!D116</f>
        <v>0</v>
      </c>
      <c r="F116" s="43">
        <f t="shared" ref="F116:F117" si="115">SUM(D116:E116)</f>
        <v>1508928</v>
      </c>
      <c r="G116" s="43">
        <f>+'[1]Programa I'!F116+'[1]Programa II'!F116+'[1]Programa III'!F116+'[1]Programa IV'!F116+'[1]Programa V'!F116</f>
        <v>0</v>
      </c>
      <c r="H116" s="43">
        <f>+'[1]Total Programa'!U115</f>
        <v>233875.99</v>
      </c>
      <c r="I116" s="43">
        <f t="shared" ref="I116:I117" si="116">+F116-H116</f>
        <v>1275052.01</v>
      </c>
      <c r="J116" s="44">
        <f t="shared" si="76"/>
        <v>0.84500520236883403</v>
      </c>
      <c r="L116" s="43">
        <f>+'[1]Programa I'!K116+'[1]Programa II'!K116+'[1]Programa III'!K116+'[1]Programa IV'!K116+'[1]Programa V'!K116</f>
        <v>203965</v>
      </c>
      <c r="M116" s="43">
        <f>+'[1]Programa I'!L116+'[1]Programa II'!L116+'[1]Programa III'!L116+'[1]Programa IV'!L116+'[1]Programa V'!L116</f>
        <v>29910.989999999998</v>
      </c>
      <c r="N116" s="43">
        <f t="shared" ref="N116:N117" si="117">SUM(L116:M116)</f>
        <v>233875.99</v>
      </c>
      <c r="O116" s="43">
        <f>+F116-N116</f>
        <v>1275052.01</v>
      </c>
      <c r="P116" s="4"/>
    </row>
    <row r="117" spans="1:16" hidden="1" x14ac:dyDescent="0.2">
      <c r="A117" s="1"/>
      <c r="B117" s="28" t="s">
        <v>216</v>
      </c>
      <c r="C117" s="36" t="s">
        <v>217</v>
      </c>
      <c r="D117" s="30">
        <f>+'[1]Presupuesto 2020'!U117</f>
        <v>17214998</v>
      </c>
      <c r="E117" s="30">
        <f>+'[1]Programa I'!D117+'[1]Programa II'!D117+'[1]Programa III'!D117+'[1]Programa IV'!D117+'[1]Programa V'!D117</f>
        <v>0</v>
      </c>
      <c r="F117" s="43">
        <f t="shared" si="115"/>
        <v>17214998</v>
      </c>
      <c r="G117" s="43">
        <f>+'[1]Programa I'!F117+'[1]Programa II'!F117+'[1]Programa III'!F117+'[1]Programa IV'!F117+'[1]Programa V'!F117</f>
        <v>63660.78</v>
      </c>
      <c r="H117" s="43">
        <f>+'[1]Total Programa'!U116</f>
        <v>532481.13</v>
      </c>
      <c r="I117" s="43">
        <f t="shared" si="116"/>
        <v>16682516.869999999</v>
      </c>
      <c r="J117" s="44">
        <f t="shared" si="76"/>
        <v>0.96906876608408543</v>
      </c>
      <c r="L117" s="43">
        <f>+'[1]Programa I'!K117+'[1]Programa II'!K117+'[1]Programa III'!K117+'[1]Programa IV'!K117+'[1]Programa V'!K117</f>
        <v>131542.09</v>
      </c>
      <c r="M117" s="43">
        <f>+'[1]Programa I'!L117+'[1]Programa II'!L117+'[1]Programa III'!L117+'[1]Programa IV'!L117+'[1]Programa V'!L117</f>
        <v>400939.04000000004</v>
      </c>
      <c r="N117" s="43">
        <f t="shared" si="117"/>
        <v>532481.13</v>
      </c>
      <c r="O117" s="43">
        <f>+F117-N117</f>
        <v>16682516.869999999</v>
      </c>
      <c r="P117" s="4"/>
    </row>
    <row r="118" spans="1:16" x14ac:dyDescent="0.2">
      <c r="B118" s="24">
        <v>2.99</v>
      </c>
      <c r="C118" s="132" t="s">
        <v>218</v>
      </c>
      <c r="D118" s="26">
        <f>SUM(D119:D126)</f>
        <v>44289702.514299996</v>
      </c>
      <c r="E118" s="26">
        <f>SUM(E119:E126)</f>
        <v>4132857.4</v>
      </c>
      <c r="F118" s="30">
        <f t="shared" ref="F118:I118" si="118">SUM(F119:F126)</f>
        <v>48422559.914299995</v>
      </c>
      <c r="G118" s="30">
        <f t="shared" si="118"/>
        <v>2483516.9900000002</v>
      </c>
      <c r="H118" s="30">
        <f t="shared" si="118"/>
        <v>7393736.6099999994</v>
      </c>
      <c r="I118" s="26">
        <f t="shared" si="118"/>
        <v>41028823.304299995</v>
      </c>
      <c r="J118" s="27">
        <f t="shared" si="76"/>
        <v>0.84730801876055906</v>
      </c>
      <c r="L118" s="26">
        <f t="shared" ref="L118:O118" si="119">SUM(L119:L126)</f>
        <v>3613109.6900000004</v>
      </c>
      <c r="M118" s="26">
        <f t="shared" si="119"/>
        <v>3780626.9199999995</v>
      </c>
      <c r="N118" s="26">
        <f t="shared" si="119"/>
        <v>7393736.6099999994</v>
      </c>
      <c r="O118" s="26">
        <f t="shared" si="119"/>
        <v>41028823.304299995</v>
      </c>
      <c r="P118" s="4"/>
    </row>
    <row r="119" spans="1:16" hidden="1" x14ac:dyDescent="0.2">
      <c r="A119" s="1"/>
      <c r="B119" s="28" t="s">
        <v>219</v>
      </c>
      <c r="C119" s="36" t="s">
        <v>220</v>
      </c>
      <c r="D119" s="30">
        <f>+'[1]Presupuesto 2020'!U119</f>
        <v>9084160.9671999998</v>
      </c>
      <c r="E119" s="30">
        <f>+'[1]Programa I'!D119+'[1]Programa II'!D119+'[1]Programa III'!D119+'[1]Programa IV'!D119+'[1]Programa V'!D119</f>
        <v>49821.2</v>
      </c>
      <c r="F119" s="43">
        <f t="shared" ref="F119:F126" si="120">SUM(D119:E119)</f>
        <v>9133982.1671999991</v>
      </c>
      <c r="G119" s="43">
        <f>+'[1]Programa I'!F119+'[1]Programa II'!F119+'[1]Programa III'!F119+'[1]Programa IV'!F119+'[1]Programa V'!F119</f>
        <v>34881.740000000005</v>
      </c>
      <c r="H119" s="43">
        <f>+'[1]Total Programa'!U118</f>
        <v>584238.34</v>
      </c>
      <c r="I119" s="43">
        <f t="shared" ref="I119:I126" si="121">+F119-H119</f>
        <v>8549743.8271999992</v>
      </c>
      <c r="J119" s="44">
        <f t="shared" si="76"/>
        <v>0.93603684249592789</v>
      </c>
      <c r="L119" s="43">
        <f>+'[1]Programa I'!K119+'[1]Programa II'!K119+'[1]Programa III'!K119+'[1]Programa IV'!K119+'[1]Programa V'!K119</f>
        <v>303722.44</v>
      </c>
      <c r="M119" s="43">
        <f>+'[1]Programa I'!L119+'[1]Programa II'!L119+'[1]Programa III'!L119+'[1]Programa IV'!L119+'[1]Programa V'!L119</f>
        <v>280515.90000000002</v>
      </c>
      <c r="N119" s="43">
        <f t="shared" ref="N119:N126" si="122">SUM(L119:M119)</f>
        <v>584238.34000000008</v>
      </c>
      <c r="O119" s="43">
        <f t="shared" ref="O119:O126" si="123">+F119-N119</f>
        <v>8549743.8271999992</v>
      </c>
      <c r="P119" s="4"/>
    </row>
    <row r="120" spans="1:16" hidden="1" x14ac:dyDescent="0.2">
      <c r="A120" s="1"/>
      <c r="B120" s="28" t="s">
        <v>221</v>
      </c>
      <c r="C120" s="36" t="s">
        <v>222</v>
      </c>
      <c r="D120" s="30">
        <f>+'[1]Presupuesto 2020'!U120</f>
        <v>350000</v>
      </c>
      <c r="E120" s="30">
        <f>+'[1]Programa I'!D120+'[1]Programa II'!D120+'[1]Programa III'!D120+'[1]Programa IV'!D120+'[1]Programa V'!D120</f>
        <v>0</v>
      </c>
      <c r="F120" s="43">
        <f t="shared" si="120"/>
        <v>350000</v>
      </c>
      <c r="G120" s="43">
        <f>+'[1]Programa I'!F120+'[1]Programa II'!F120+'[1]Programa III'!F120+'[1]Programa IV'!F120+'[1]Programa V'!F120</f>
        <v>0</v>
      </c>
      <c r="H120" s="43">
        <f>+'[1]Total Programa'!U119</f>
        <v>86085</v>
      </c>
      <c r="I120" s="43">
        <f t="shared" si="121"/>
        <v>263915</v>
      </c>
      <c r="J120" s="44">
        <f t="shared" si="76"/>
        <v>0.75404285714285713</v>
      </c>
      <c r="L120" s="43">
        <f>+'[1]Programa I'!K120+'[1]Programa II'!K120+'[1]Programa III'!K120+'[1]Programa IV'!K120+'[1]Programa V'!K120</f>
        <v>62250</v>
      </c>
      <c r="M120" s="43">
        <f>+'[1]Programa I'!L120+'[1]Programa II'!L120+'[1]Programa III'!L120+'[1]Programa IV'!L120+'[1]Programa V'!L120</f>
        <v>23835</v>
      </c>
      <c r="N120" s="43">
        <f t="shared" si="122"/>
        <v>86085</v>
      </c>
      <c r="O120" s="43">
        <f t="shared" si="123"/>
        <v>263915</v>
      </c>
      <c r="P120" s="4"/>
    </row>
    <row r="121" spans="1:16" hidden="1" x14ac:dyDescent="0.2">
      <c r="A121" s="1"/>
      <c r="B121" s="28" t="s">
        <v>223</v>
      </c>
      <c r="C121" s="36" t="s">
        <v>224</v>
      </c>
      <c r="D121" s="30">
        <f>+'[1]Presupuesto 2020'!U121</f>
        <v>20957256.247099999</v>
      </c>
      <c r="E121" s="30">
        <f>+'[1]Programa I'!D121+'[1]Programa II'!D121+'[1]Programa III'!D121+'[1]Programa IV'!D121+'[1]Programa V'!D121</f>
        <v>83036.2</v>
      </c>
      <c r="F121" s="43">
        <f t="shared" si="120"/>
        <v>21040292.447099999</v>
      </c>
      <c r="G121" s="43">
        <f>+'[1]Programa I'!F121+'[1]Programa II'!F121+'[1]Programa III'!F121+'[1]Programa IV'!F121+'[1]Programa V'!F121</f>
        <v>1427562.87</v>
      </c>
      <c r="H121" s="43">
        <f>+'[1]Total Programa'!U120</f>
        <v>5029261.75</v>
      </c>
      <c r="I121" s="43">
        <f t="shared" si="121"/>
        <v>16011030.697099999</v>
      </c>
      <c r="J121" s="44">
        <f t="shared" si="76"/>
        <v>0.76096996927943428</v>
      </c>
      <c r="L121" s="43">
        <f>+'[1]Programa I'!K121+'[1]Programa II'!K121+'[1]Programa III'!K121+'[1]Programa IV'!K121+'[1]Programa V'!K121</f>
        <v>2215564.87</v>
      </c>
      <c r="M121" s="43">
        <f>+'[1]Programa I'!L121+'[1]Programa II'!L121+'[1]Programa III'!L121+'[1]Programa IV'!L121+'[1]Programa V'!L121</f>
        <v>2813696.88</v>
      </c>
      <c r="N121" s="43">
        <f t="shared" si="122"/>
        <v>5029261.75</v>
      </c>
      <c r="O121" s="43">
        <f t="shared" si="123"/>
        <v>16011030.697099999</v>
      </c>
      <c r="P121" s="4"/>
    </row>
    <row r="122" spans="1:16" hidden="1" x14ac:dyDescent="0.2">
      <c r="A122" s="1"/>
      <c r="B122" s="28" t="s">
        <v>225</v>
      </c>
      <c r="C122" s="36" t="s">
        <v>226</v>
      </c>
      <c r="D122" s="30">
        <f>+'[1]Presupuesto 2020'!U122</f>
        <v>1549070</v>
      </c>
      <c r="E122" s="30">
        <f>+'[1]Programa I'!D122+'[1]Programa II'!D122+'[1]Programa III'!D122+'[1]Programa IV'!D122+'[1]Programa V'!D122</f>
        <v>0</v>
      </c>
      <c r="F122" s="43">
        <f t="shared" si="120"/>
        <v>1549070</v>
      </c>
      <c r="G122" s="43">
        <f>+'[1]Programa I'!F122+'[1]Programa II'!F122+'[1]Programa III'!F122+'[1]Programa IV'!F122+'[1]Programa V'!F122</f>
        <v>4542.3500000000004</v>
      </c>
      <c r="H122" s="43">
        <f>+'[1]Total Programa'!U121</f>
        <v>55515.17</v>
      </c>
      <c r="I122" s="43">
        <f t="shared" si="121"/>
        <v>1493554.83</v>
      </c>
      <c r="J122" s="44">
        <f t="shared" si="76"/>
        <v>0.96416225864550997</v>
      </c>
      <c r="L122" s="43">
        <f>+'[1]Programa I'!K122+'[1]Programa II'!K122+'[1]Programa III'!K122+'[1]Programa IV'!K122+'[1]Programa V'!K122</f>
        <v>4542.3500000000004</v>
      </c>
      <c r="M122" s="43">
        <f>+'[1]Programa I'!L122+'[1]Programa II'!L122+'[1]Programa III'!L122+'[1]Programa IV'!L122+'[1]Programa V'!L122</f>
        <v>50972.82</v>
      </c>
      <c r="N122" s="43">
        <f t="shared" si="122"/>
        <v>55515.17</v>
      </c>
      <c r="O122" s="43">
        <f t="shared" si="123"/>
        <v>1493554.83</v>
      </c>
      <c r="P122" s="4"/>
    </row>
    <row r="123" spans="1:16" hidden="1" x14ac:dyDescent="0.2">
      <c r="A123" s="1"/>
      <c r="B123" s="28" t="s">
        <v>227</v>
      </c>
      <c r="C123" s="36" t="s">
        <v>228</v>
      </c>
      <c r="D123" s="30">
        <f>+'[1]Presupuesto 2020'!U123</f>
        <v>7276025.2999999998</v>
      </c>
      <c r="E123" s="30">
        <f>+'[1]Programa I'!D123+'[1]Programa II'!D123+'[1]Programa III'!D123+'[1]Programa IV'!D123+'[1]Programa V'!D123</f>
        <v>0</v>
      </c>
      <c r="F123" s="43">
        <f t="shared" si="120"/>
        <v>7276025.2999999998</v>
      </c>
      <c r="G123" s="43">
        <f>+'[1]Programa I'!F123+'[1]Programa II'!F123+'[1]Programa III'!F123+'[1]Programa IV'!F123+'[1]Programa V'!F123</f>
        <v>579843.53</v>
      </c>
      <c r="H123" s="43">
        <f>+'[1]Total Programa'!U122</f>
        <v>1081075.1600000001</v>
      </c>
      <c r="I123" s="43">
        <f t="shared" si="121"/>
        <v>6194950.1399999997</v>
      </c>
      <c r="J123" s="44">
        <f t="shared" si="76"/>
        <v>0.85141954357965188</v>
      </c>
      <c r="L123" s="43">
        <f>+'[1]Programa I'!K123+'[1]Programa II'!K123+'[1]Programa III'!K123+'[1]Programa IV'!K123+'[1]Programa V'!K123</f>
        <v>590343.53</v>
      </c>
      <c r="M123" s="43">
        <f>+'[1]Programa I'!L123+'[1]Programa II'!L123+'[1]Programa III'!L123+'[1]Programa IV'!L123+'[1]Programa V'!L123</f>
        <v>490731.63</v>
      </c>
      <c r="N123" s="43">
        <f t="shared" si="122"/>
        <v>1081075.1600000001</v>
      </c>
      <c r="O123" s="43">
        <f t="shared" si="123"/>
        <v>6194950.1399999997</v>
      </c>
      <c r="P123" s="4"/>
    </row>
    <row r="124" spans="1:16" hidden="1" x14ac:dyDescent="0.2">
      <c r="A124" s="1"/>
      <c r="B124" s="28" t="s">
        <v>229</v>
      </c>
      <c r="C124" s="36" t="s">
        <v>230</v>
      </c>
      <c r="D124" s="30">
        <f>+'[1]Presupuesto 2020'!U124</f>
        <v>570400</v>
      </c>
      <c r="E124" s="30">
        <f>+'[1]Programa I'!D124+'[1]Programa II'!D124+'[1]Programa III'!D124+'[1]Programa IV'!D124+'[1]Programa V'!D124</f>
        <v>0</v>
      </c>
      <c r="F124" s="43">
        <f t="shared" si="120"/>
        <v>570400</v>
      </c>
      <c r="G124" s="43">
        <f>+'[1]Programa I'!F124+'[1]Programa II'!F124+'[1]Programa III'!F124+'[1]Programa IV'!F124+'[1]Programa V'!F124</f>
        <v>172607.5</v>
      </c>
      <c r="H124" s="43">
        <f>+'[1]Total Programa'!U123</f>
        <v>188972.04</v>
      </c>
      <c r="I124" s="43">
        <f t="shared" si="121"/>
        <v>381427.95999999996</v>
      </c>
      <c r="J124" s="44">
        <f t="shared" si="76"/>
        <v>0.66870259467040671</v>
      </c>
      <c r="L124" s="43">
        <f>+'[1]Programa I'!K124+'[1]Programa II'!K124+'[1]Programa III'!K124+'[1]Programa IV'!K124+'[1]Programa V'!K124</f>
        <v>172607.5</v>
      </c>
      <c r="M124" s="43">
        <f>+'[1]Programa I'!L124+'[1]Programa II'!L124+'[1]Programa III'!L124+'[1]Programa IV'!L124+'[1]Programa V'!L124</f>
        <v>16364.54</v>
      </c>
      <c r="N124" s="43">
        <f t="shared" si="122"/>
        <v>188972.04</v>
      </c>
      <c r="O124" s="43">
        <f t="shared" si="123"/>
        <v>381427.95999999996</v>
      </c>
      <c r="P124" s="4"/>
    </row>
    <row r="125" spans="1:16" hidden="1" x14ac:dyDescent="0.2">
      <c r="A125" s="1"/>
      <c r="B125" s="28" t="s">
        <v>231</v>
      </c>
      <c r="C125" s="36" t="s">
        <v>232</v>
      </c>
      <c r="D125" s="30">
        <f>+'[1]Presupuesto 2020'!U125</f>
        <v>333530</v>
      </c>
      <c r="E125" s="30">
        <f>+'[1]Programa I'!D125+'[1]Programa II'!D125+'[1]Programa III'!D125+'[1]Programa IV'!D125+'[1]Programa V'!D125</f>
        <v>0</v>
      </c>
      <c r="F125" s="43">
        <f t="shared" si="120"/>
        <v>333530</v>
      </c>
      <c r="G125" s="43">
        <f>+'[1]Programa I'!F125+'[1]Programa II'!F125+'[1]Programa III'!F125+'[1]Programa IV'!F125+'[1]Programa V'!F125</f>
        <v>17628</v>
      </c>
      <c r="H125" s="43">
        <f>+'[1]Total Programa'!U124</f>
        <v>105351.17</v>
      </c>
      <c r="I125" s="43">
        <f t="shared" si="121"/>
        <v>228178.83000000002</v>
      </c>
      <c r="J125" s="44">
        <f t="shared" si="76"/>
        <v>0.68413285161754567</v>
      </c>
      <c r="L125" s="43">
        <f>+'[1]Programa I'!K125+'[1]Programa II'!K125+'[1]Programa III'!K125+'[1]Programa IV'!K125+'[1]Programa V'!K125</f>
        <v>17628</v>
      </c>
      <c r="M125" s="43">
        <f>+'[1]Programa I'!L125+'[1]Programa II'!L125+'[1]Programa III'!L125+'[1]Programa IV'!L125+'[1]Programa V'!L125</f>
        <v>87723.17</v>
      </c>
      <c r="N125" s="43">
        <f t="shared" si="122"/>
        <v>105351.17</v>
      </c>
      <c r="O125" s="43">
        <f t="shared" si="123"/>
        <v>228178.83000000002</v>
      </c>
      <c r="P125" s="4"/>
    </row>
    <row r="126" spans="1:16" hidden="1" x14ac:dyDescent="0.2">
      <c r="A126" s="1"/>
      <c r="B126" s="28" t="s">
        <v>233</v>
      </c>
      <c r="C126" s="36" t="s">
        <v>234</v>
      </c>
      <c r="D126" s="30">
        <f>+'[1]Presupuesto 2020'!U126</f>
        <v>4169260</v>
      </c>
      <c r="E126" s="30">
        <f>+'[1]Programa I'!D126+'[1]Programa II'!D126+'[1]Programa III'!D126+'[1]Programa IV'!D126+'[1]Programa V'!D126</f>
        <v>4000000</v>
      </c>
      <c r="F126" s="43">
        <f t="shared" si="120"/>
        <v>8169260</v>
      </c>
      <c r="G126" s="43">
        <f>+'[1]Programa I'!F126+'[1]Programa II'!F126+'[1]Programa III'!F126+'[1]Programa IV'!F126+'[1]Programa V'!F126</f>
        <v>246451</v>
      </c>
      <c r="H126" s="43">
        <f>+'[1]Total Programa'!U125</f>
        <v>263237.98</v>
      </c>
      <c r="I126" s="43">
        <f t="shared" si="121"/>
        <v>7906022.0199999996</v>
      </c>
      <c r="J126" s="44">
        <f t="shared" si="76"/>
        <v>0.96777701040241093</v>
      </c>
      <c r="L126" s="43">
        <f>+'[1]Programa I'!K126+'[1]Programa II'!K126+'[1]Programa III'!K126+'[1]Programa IV'!K126+'[1]Programa V'!K126</f>
        <v>246451</v>
      </c>
      <c r="M126" s="43">
        <f>+'[1]Programa I'!L126+'[1]Programa II'!L126+'[1]Programa III'!L126+'[1]Programa IV'!L126+'[1]Programa V'!L126</f>
        <v>16786.98</v>
      </c>
      <c r="N126" s="43">
        <f t="shared" si="122"/>
        <v>263237.98</v>
      </c>
      <c r="O126" s="43">
        <f t="shared" si="123"/>
        <v>7906022.0199999996</v>
      </c>
      <c r="P126" s="4"/>
    </row>
    <row r="127" spans="1:16" s="7" customFormat="1" x14ac:dyDescent="0.2">
      <c r="A127" s="127"/>
      <c r="B127" s="19">
        <v>3</v>
      </c>
      <c r="C127" s="124" t="s">
        <v>235</v>
      </c>
      <c r="D127" s="20">
        <f t="shared" ref="D127:I127" si="124">+D128+D131+D139+D142</f>
        <v>5117751041.6700001</v>
      </c>
      <c r="E127" s="20">
        <f t="shared" si="124"/>
        <v>0</v>
      </c>
      <c r="F127" s="21">
        <f t="shared" si="124"/>
        <v>5117751041.6700001</v>
      </c>
      <c r="G127" s="21">
        <f t="shared" si="124"/>
        <v>35243055.549999997</v>
      </c>
      <c r="H127" s="21">
        <f t="shared" si="124"/>
        <v>2180011874.9499998</v>
      </c>
      <c r="I127" s="21">
        <f t="shared" si="124"/>
        <v>2937739166.7200003</v>
      </c>
      <c r="J127" s="42">
        <f t="shared" si="76"/>
        <v>0.57402932319298039</v>
      </c>
      <c r="K127" s="54"/>
      <c r="L127" s="21">
        <f t="shared" ref="L127:O127" si="125">+L128+L131+L139+L142</f>
        <v>685603639.89999998</v>
      </c>
      <c r="M127" s="21">
        <f t="shared" si="125"/>
        <v>1494408235.05</v>
      </c>
      <c r="N127" s="21">
        <f t="shared" si="125"/>
        <v>2180011874.9499998</v>
      </c>
      <c r="O127" s="21">
        <f t="shared" si="125"/>
        <v>2937739166.7200003</v>
      </c>
      <c r="P127" s="4"/>
    </row>
    <row r="128" spans="1:16" x14ac:dyDescent="0.2">
      <c r="B128" s="24">
        <v>3.01</v>
      </c>
      <c r="C128" s="132" t="s">
        <v>236</v>
      </c>
      <c r="D128" s="25">
        <f t="shared" ref="D128:F128" si="126">SUM(D129:D130)</f>
        <v>5117751041.6700001</v>
      </c>
      <c r="E128" s="25">
        <f t="shared" si="126"/>
        <v>0</v>
      </c>
      <c r="F128" s="30">
        <f t="shared" si="126"/>
        <v>5117751041.6700001</v>
      </c>
      <c r="G128" s="30">
        <f t="shared" ref="G128:I128" si="127">SUM(G129:G130)</f>
        <v>35243055.549999997</v>
      </c>
      <c r="H128" s="30">
        <f t="shared" si="127"/>
        <v>2180011874.9499998</v>
      </c>
      <c r="I128" s="26">
        <f t="shared" si="127"/>
        <v>2937739166.7200003</v>
      </c>
      <c r="J128" s="27">
        <f t="shared" si="76"/>
        <v>0.57402932319298039</v>
      </c>
      <c r="K128" s="33"/>
      <c r="L128" s="26">
        <f t="shared" ref="L128:O128" si="128">SUM(L129:L130)</f>
        <v>685603639.89999998</v>
      </c>
      <c r="M128" s="26">
        <f t="shared" si="128"/>
        <v>1494408235.05</v>
      </c>
      <c r="N128" s="26">
        <f t="shared" si="128"/>
        <v>2180011874.9499998</v>
      </c>
      <c r="O128" s="26">
        <f t="shared" si="128"/>
        <v>2937739166.7200003</v>
      </c>
      <c r="P128" s="4"/>
    </row>
    <row r="129" spans="1:16" hidden="1" x14ac:dyDescent="0.2">
      <c r="A129" s="1"/>
      <c r="B129" s="28" t="s">
        <v>237</v>
      </c>
      <c r="C129" s="36" t="s">
        <v>238</v>
      </c>
      <c r="D129" s="30">
        <f>+'[1]Presupuesto 2020'!U129</f>
        <v>2062957986.1199999</v>
      </c>
      <c r="E129" s="30">
        <f>+'[1]Programa I'!D129+'[1]Programa II'!D129+'[1]Programa III'!D129+'[1]Programa IV'!D129+'[1]Programa V'!D129</f>
        <v>0</v>
      </c>
      <c r="F129" s="43">
        <f t="shared" ref="F129:F130" si="129">SUM(D129:E129)</f>
        <v>2062957986.1199999</v>
      </c>
      <c r="G129" s="43">
        <f>+'[1]Programa I'!F129+'[1]Programa II'!F129+'[1]Programa III'!F129+'[1]Programa IV'!F129+'[1]Programa V'!F129</f>
        <v>0</v>
      </c>
      <c r="H129" s="43">
        <f>+'[1]Total Programa'!U128</f>
        <v>629970819.39999998</v>
      </c>
      <c r="I129" s="43">
        <f t="shared" ref="I129:I130" si="130">+F129-H129</f>
        <v>1432987166.7199998</v>
      </c>
      <c r="J129" s="44">
        <f t="shared" si="76"/>
        <v>0.69462741188207822</v>
      </c>
      <c r="L129" s="43">
        <f>+'[1]Programa I'!K129+'[1]Programa II'!K129+'[1]Programa III'!K129+'[1]Programa IV'!K129+'[1]Programa V'!K129</f>
        <v>87743834.349999994</v>
      </c>
      <c r="M129" s="43">
        <f>+'[1]Programa I'!L129+'[1]Programa II'!L129+'[1]Programa III'!L129+'[1]Programa IV'!L129+'[1]Programa V'!L129</f>
        <v>542226985.04999995</v>
      </c>
      <c r="N129" s="43">
        <f t="shared" ref="N129:N130" si="131">SUM(L129:M129)</f>
        <v>629970819.39999998</v>
      </c>
      <c r="O129" s="43">
        <f>+F129-N129</f>
        <v>1432987166.7199998</v>
      </c>
      <c r="P129" s="4"/>
    </row>
    <row r="130" spans="1:16" hidden="1" x14ac:dyDescent="0.2">
      <c r="A130" s="1"/>
      <c r="B130" s="28" t="s">
        <v>239</v>
      </c>
      <c r="C130" s="36" t="s">
        <v>240</v>
      </c>
      <c r="D130" s="30">
        <f>+'[1]Presupuesto 2020'!U130</f>
        <v>3054793055.5500002</v>
      </c>
      <c r="E130" s="30">
        <f>+'[1]Programa I'!D130+'[1]Programa II'!D130+'[1]Programa III'!D130+'[1]Programa IV'!D130+'[1]Programa V'!D130</f>
        <v>0</v>
      </c>
      <c r="F130" s="43">
        <f t="shared" si="129"/>
        <v>3054793055.5500002</v>
      </c>
      <c r="G130" s="43">
        <f>+'[1]Programa I'!F130+'[1]Programa II'!F130+'[1]Programa III'!F130+'[1]Programa IV'!F130+'[1]Programa V'!F130</f>
        <v>35243055.549999997</v>
      </c>
      <c r="H130" s="43">
        <f>+'[1]Total Programa'!U129</f>
        <v>1550041055.55</v>
      </c>
      <c r="I130" s="43">
        <f t="shared" si="130"/>
        <v>1504752000.0000002</v>
      </c>
      <c r="J130" s="44">
        <f t="shared" si="76"/>
        <v>0.49258721381016013</v>
      </c>
      <c r="L130" s="43">
        <f>+'[1]Programa I'!K130+'[1]Programa II'!K130+'[1]Programa III'!K130+'[1]Programa IV'!K130+'[1]Programa V'!K130</f>
        <v>597859805.54999995</v>
      </c>
      <c r="M130" s="43">
        <f>+'[1]Programa I'!L130+'[1]Programa II'!L130+'[1]Programa III'!L130+'[1]Programa IV'!L130+'[1]Programa V'!L130</f>
        <v>952181250</v>
      </c>
      <c r="N130" s="43">
        <f t="shared" si="131"/>
        <v>1550041055.55</v>
      </c>
      <c r="O130" s="43">
        <f>+F130-N130</f>
        <v>1504752000.0000002</v>
      </c>
      <c r="P130" s="4"/>
    </row>
    <row r="131" spans="1:16" s="7" customFormat="1" hidden="1" x14ac:dyDescent="0.2">
      <c r="B131" s="24">
        <v>3.02</v>
      </c>
      <c r="C131" s="35" t="s">
        <v>241</v>
      </c>
      <c r="D131" s="25">
        <f t="shared" ref="D131:F131" si="132">SUM(D132:D138)</f>
        <v>0</v>
      </c>
      <c r="E131" s="25">
        <f t="shared" si="132"/>
        <v>0</v>
      </c>
      <c r="F131" s="26">
        <f t="shared" si="132"/>
        <v>0</v>
      </c>
      <c r="G131" s="26">
        <f t="shared" ref="G131:I131" si="133">SUM(G132:G138)</f>
        <v>0</v>
      </c>
      <c r="H131" s="26">
        <f t="shared" si="133"/>
        <v>0</v>
      </c>
      <c r="I131" s="26">
        <f t="shared" si="133"/>
        <v>0</v>
      </c>
      <c r="J131" s="27">
        <f t="shared" si="76"/>
        <v>0</v>
      </c>
      <c r="L131" s="26">
        <f t="shared" ref="L131:O131" si="134">SUM(L132:L138)</f>
        <v>0</v>
      </c>
      <c r="M131" s="26">
        <f t="shared" si="134"/>
        <v>0</v>
      </c>
      <c r="N131" s="26">
        <f t="shared" si="134"/>
        <v>0</v>
      </c>
      <c r="O131" s="26">
        <f t="shared" si="134"/>
        <v>0</v>
      </c>
      <c r="P131" s="4"/>
    </row>
    <row r="132" spans="1:16" hidden="1" x14ac:dyDescent="0.2">
      <c r="A132" s="1"/>
      <c r="B132" s="28" t="s">
        <v>242</v>
      </c>
      <c r="C132" s="36" t="s">
        <v>243</v>
      </c>
      <c r="D132" s="30">
        <f>+'[1]Presupuesto 2020'!U132</f>
        <v>0</v>
      </c>
      <c r="E132" s="30">
        <f>+'[1]Programa I'!D132+'[1]Programa II'!D132+'[1]Programa III'!D132+'[1]Programa IV'!D132+'[1]Programa V'!D132</f>
        <v>0</v>
      </c>
      <c r="F132" s="43">
        <f t="shared" ref="F132:F138" si="135">SUM(D132:E132)</f>
        <v>0</v>
      </c>
      <c r="G132" s="43">
        <f>+'[1]Programa I'!F132+'[1]Programa II'!F132+'[1]Programa III'!F132+'[1]Programa IV'!F132+'[1]Programa V'!F132</f>
        <v>0</v>
      </c>
      <c r="H132" s="43">
        <f>+'[1]Total Programa'!U131</f>
        <v>0</v>
      </c>
      <c r="I132" s="43">
        <f t="shared" ref="I132:I138" si="136">+F132-H132</f>
        <v>0</v>
      </c>
      <c r="J132" s="44">
        <f t="shared" si="76"/>
        <v>0</v>
      </c>
      <c r="K132" s="1"/>
      <c r="L132" s="43">
        <f>+'[1]Programa I'!K132+'[1]Programa II'!K132+'[1]Programa III'!K132+'[1]Programa IV'!K132+'[1]Programa V'!K132</f>
        <v>0</v>
      </c>
      <c r="M132" s="43">
        <f>+'[1]Programa I'!L132+'[1]Programa II'!L132+'[1]Programa III'!L132+'[1]Programa IV'!L132+'[1]Programa V'!L132</f>
        <v>0</v>
      </c>
      <c r="N132" s="43">
        <f t="shared" ref="N132:N138" si="137">SUM(L132:M132)</f>
        <v>0</v>
      </c>
      <c r="O132" s="43">
        <f t="shared" ref="O132:O138" si="138">+F132-N132</f>
        <v>0</v>
      </c>
      <c r="P132" s="4"/>
    </row>
    <row r="133" spans="1:16" hidden="1" x14ac:dyDescent="0.2">
      <c r="A133" s="1"/>
      <c r="B133" s="28" t="s">
        <v>244</v>
      </c>
      <c r="C133" s="36" t="s">
        <v>245</v>
      </c>
      <c r="D133" s="30">
        <f>+'[1]Presupuesto 2020'!U133</f>
        <v>0</v>
      </c>
      <c r="E133" s="30">
        <f>+'[1]Programa I'!D133+'[1]Programa II'!D133+'[1]Programa III'!D133+'[1]Programa IV'!D133+'[1]Programa V'!D133</f>
        <v>0</v>
      </c>
      <c r="F133" s="43">
        <f t="shared" si="135"/>
        <v>0</v>
      </c>
      <c r="G133" s="43">
        <f>+'[1]Programa I'!F133+'[1]Programa II'!F133+'[1]Programa III'!F133+'[1]Programa IV'!F133+'[1]Programa V'!F133</f>
        <v>0</v>
      </c>
      <c r="H133" s="43">
        <f>+'[1]Total Programa'!U132</f>
        <v>0</v>
      </c>
      <c r="I133" s="43">
        <f t="shared" si="136"/>
        <v>0</v>
      </c>
      <c r="J133" s="44">
        <f t="shared" si="76"/>
        <v>0</v>
      </c>
      <c r="K133" s="1"/>
      <c r="L133" s="43">
        <f>+'[1]Programa I'!K133+'[1]Programa II'!K133+'[1]Programa III'!K133+'[1]Programa IV'!K133+'[1]Programa V'!K133</f>
        <v>0</v>
      </c>
      <c r="M133" s="43">
        <f>+'[1]Programa I'!L133+'[1]Programa II'!L133+'[1]Programa III'!L133+'[1]Programa IV'!L133+'[1]Programa V'!L133</f>
        <v>0</v>
      </c>
      <c r="N133" s="43">
        <f t="shared" si="137"/>
        <v>0</v>
      </c>
      <c r="O133" s="43">
        <f t="shared" si="138"/>
        <v>0</v>
      </c>
      <c r="P133" s="4"/>
    </row>
    <row r="134" spans="1:16" hidden="1" x14ac:dyDescent="0.2">
      <c r="A134" s="1"/>
      <c r="B134" s="28" t="s">
        <v>246</v>
      </c>
      <c r="C134" s="36" t="s">
        <v>247</v>
      </c>
      <c r="D134" s="30">
        <f>+'[1]Presupuesto 2020'!U134</f>
        <v>0</v>
      </c>
      <c r="E134" s="30">
        <f>+'[1]Programa I'!D134+'[1]Programa II'!D134+'[1]Programa III'!D134+'[1]Programa IV'!D134+'[1]Programa V'!D134</f>
        <v>0</v>
      </c>
      <c r="F134" s="43">
        <f t="shared" si="135"/>
        <v>0</v>
      </c>
      <c r="G134" s="43">
        <f>+'[1]Programa I'!F134+'[1]Programa II'!F134+'[1]Programa III'!F134+'[1]Programa IV'!F134+'[1]Programa V'!F134</f>
        <v>0</v>
      </c>
      <c r="H134" s="43">
        <f>+'[1]Total Programa'!U133</f>
        <v>0</v>
      </c>
      <c r="I134" s="43">
        <f t="shared" si="136"/>
        <v>0</v>
      </c>
      <c r="J134" s="44">
        <f t="shared" si="76"/>
        <v>0</v>
      </c>
      <c r="K134" s="1"/>
      <c r="L134" s="43">
        <f>+'[1]Programa I'!K134+'[1]Programa II'!K134+'[1]Programa III'!K134+'[1]Programa IV'!K134+'[1]Programa V'!K134</f>
        <v>0</v>
      </c>
      <c r="M134" s="43">
        <f>+'[1]Programa I'!L134+'[1]Programa II'!L134+'[1]Programa III'!L134+'[1]Programa IV'!L134+'[1]Programa V'!L134</f>
        <v>0</v>
      </c>
      <c r="N134" s="43">
        <f t="shared" si="137"/>
        <v>0</v>
      </c>
      <c r="O134" s="43">
        <f t="shared" si="138"/>
        <v>0</v>
      </c>
      <c r="P134" s="4"/>
    </row>
    <row r="135" spans="1:16" hidden="1" x14ac:dyDescent="0.2">
      <c r="A135" s="1"/>
      <c r="B135" s="28" t="s">
        <v>248</v>
      </c>
      <c r="C135" s="36" t="s">
        <v>249</v>
      </c>
      <c r="D135" s="30">
        <f>+'[1]Presupuesto 2020'!U135</f>
        <v>0</v>
      </c>
      <c r="E135" s="30">
        <f>+'[1]Programa I'!D135+'[1]Programa II'!D135+'[1]Programa III'!D135+'[1]Programa IV'!D135+'[1]Programa V'!D135</f>
        <v>0</v>
      </c>
      <c r="F135" s="43">
        <f t="shared" si="135"/>
        <v>0</v>
      </c>
      <c r="G135" s="43">
        <f>+'[1]Programa I'!F135+'[1]Programa II'!F135+'[1]Programa III'!F135+'[1]Programa IV'!F135+'[1]Programa V'!F135</f>
        <v>0</v>
      </c>
      <c r="H135" s="43">
        <f>+'[1]Total Programa'!U134</f>
        <v>0</v>
      </c>
      <c r="I135" s="43">
        <f t="shared" si="136"/>
        <v>0</v>
      </c>
      <c r="J135" s="44">
        <f t="shared" si="76"/>
        <v>0</v>
      </c>
      <c r="K135" s="1"/>
      <c r="L135" s="43">
        <f>+'[1]Programa I'!K135+'[1]Programa II'!K135+'[1]Programa III'!K135+'[1]Programa IV'!K135+'[1]Programa V'!K135</f>
        <v>0</v>
      </c>
      <c r="M135" s="43">
        <f>+'[1]Programa I'!L135+'[1]Programa II'!L135+'[1]Programa III'!L135+'[1]Programa IV'!L135+'[1]Programa V'!L135</f>
        <v>0</v>
      </c>
      <c r="N135" s="43">
        <f t="shared" si="137"/>
        <v>0</v>
      </c>
      <c r="O135" s="43">
        <f t="shared" si="138"/>
        <v>0</v>
      </c>
      <c r="P135" s="4"/>
    </row>
    <row r="136" spans="1:16" hidden="1" x14ac:dyDescent="0.2">
      <c r="A136" s="1"/>
      <c r="B136" s="28" t="s">
        <v>250</v>
      </c>
      <c r="C136" s="36" t="s">
        <v>251</v>
      </c>
      <c r="D136" s="30">
        <f>+'[1]Presupuesto 2020'!U136</f>
        <v>0</v>
      </c>
      <c r="E136" s="30">
        <f>+'[1]Programa I'!D136+'[1]Programa II'!D136+'[1]Programa III'!D136+'[1]Programa IV'!D136+'[1]Programa V'!D136</f>
        <v>0</v>
      </c>
      <c r="F136" s="43">
        <f t="shared" si="135"/>
        <v>0</v>
      </c>
      <c r="G136" s="43">
        <f>+'[1]Programa I'!F136+'[1]Programa II'!F136+'[1]Programa III'!F136+'[1]Programa IV'!F136+'[1]Programa V'!F136</f>
        <v>0</v>
      </c>
      <c r="H136" s="43">
        <f>+'[1]Total Programa'!U135</f>
        <v>0</v>
      </c>
      <c r="I136" s="43">
        <f t="shared" si="136"/>
        <v>0</v>
      </c>
      <c r="J136" s="44">
        <f t="shared" si="76"/>
        <v>0</v>
      </c>
      <c r="K136" s="1"/>
      <c r="L136" s="43">
        <f>+'[1]Programa I'!K136+'[1]Programa II'!K136+'[1]Programa III'!K136+'[1]Programa IV'!K136+'[1]Programa V'!K136</f>
        <v>0</v>
      </c>
      <c r="M136" s="43">
        <f>+'[1]Programa I'!L136+'[1]Programa II'!L136+'[1]Programa III'!L136+'[1]Programa IV'!L136+'[1]Programa V'!L136</f>
        <v>0</v>
      </c>
      <c r="N136" s="43">
        <f t="shared" si="137"/>
        <v>0</v>
      </c>
      <c r="O136" s="43">
        <f t="shared" si="138"/>
        <v>0</v>
      </c>
      <c r="P136" s="4"/>
    </row>
    <row r="137" spans="1:16" hidden="1" x14ac:dyDescent="0.2">
      <c r="A137" s="1"/>
      <c r="B137" s="28" t="s">
        <v>252</v>
      </c>
      <c r="C137" s="36" t="s">
        <v>253</v>
      </c>
      <c r="D137" s="30">
        <f>+'[1]Presupuesto 2020'!U137</f>
        <v>0</v>
      </c>
      <c r="E137" s="30">
        <f>+'[1]Programa I'!D137+'[1]Programa II'!D137+'[1]Programa III'!D137+'[1]Programa IV'!D137+'[1]Programa V'!D137</f>
        <v>0</v>
      </c>
      <c r="F137" s="43">
        <f t="shared" si="135"/>
        <v>0</v>
      </c>
      <c r="G137" s="43">
        <f>+'[1]Programa I'!F137+'[1]Programa II'!F137+'[1]Programa III'!F137+'[1]Programa IV'!F137+'[1]Programa V'!F137</f>
        <v>0</v>
      </c>
      <c r="H137" s="43">
        <f>+'[1]Total Programa'!U136</f>
        <v>0</v>
      </c>
      <c r="I137" s="43">
        <f t="shared" si="136"/>
        <v>0</v>
      </c>
      <c r="J137" s="44">
        <f t="shared" si="76"/>
        <v>0</v>
      </c>
      <c r="K137" s="1"/>
      <c r="L137" s="43">
        <f>+'[1]Programa I'!K137+'[1]Programa II'!K137+'[1]Programa III'!K137+'[1]Programa IV'!K137+'[1]Programa V'!K137</f>
        <v>0</v>
      </c>
      <c r="M137" s="43">
        <f>+'[1]Programa I'!L137+'[1]Programa II'!L137+'[1]Programa III'!L137+'[1]Programa IV'!L137+'[1]Programa V'!L137</f>
        <v>0</v>
      </c>
      <c r="N137" s="43">
        <f t="shared" si="137"/>
        <v>0</v>
      </c>
      <c r="O137" s="43">
        <f t="shared" si="138"/>
        <v>0</v>
      </c>
      <c r="P137" s="4"/>
    </row>
    <row r="138" spans="1:16" hidden="1" x14ac:dyDescent="0.2">
      <c r="A138" s="1"/>
      <c r="B138" s="28" t="s">
        <v>254</v>
      </c>
      <c r="C138" s="36" t="s">
        <v>255</v>
      </c>
      <c r="D138" s="30">
        <f>+'[1]Presupuesto 2020'!U138</f>
        <v>0</v>
      </c>
      <c r="E138" s="30">
        <f>+'[1]Programa I'!D138+'[1]Programa II'!D138+'[1]Programa III'!D138+'[1]Programa IV'!D138+'[1]Programa V'!D138</f>
        <v>0</v>
      </c>
      <c r="F138" s="43">
        <f t="shared" si="135"/>
        <v>0</v>
      </c>
      <c r="G138" s="43">
        <f>+'[1]Programa I'!F138+'[1]Programa II'!F138+'[1]Programa III'!F138+'[1]Programa IV'!F138+'[1]Programa V'!F138</f>
        <v>0</v>
      </c>
      <c r="H138" s="43">
        <f>+'[1]Total Programa'!U137</f>
        <v>0</v>
      </c>
      <c r="I138" s="43">
        <f t="shared" si="136"/>
        <v>0</v>
      </c>
      <c r="J138" s="44">
        <f t="shared" si="76"/>
        <v>0</v>
      </c>
      <c r="K138" s="1"/>
      <c r="L138" s="43">
        <f>+'[1]Programa I'!K138+'[1]Programa II'!K138+'[1]Programa III'!K138+'[1]Programa IV'!K138+'[1]Programa V'!K138</f>
        <v>0</v>
      </c>
      <c r="M138" s="43">
        <f>+'[1]Programa I'!L138+'[1]Programa II'!L138+'[1]Programa III'!L138+'[1]Programa IV'!L138+'[1]Programa V'!L138</f>
        <v>0</v>
      </c>
      <c r="N138" s="43">
        <f t="shared" si="137"/>
        <v>0</v>
      </c>
      <c r="O138" s="43">
        <f t="shared" si="138"/>
        <v>0</v>
      </c>
      <c r="P138" s="4"/>
    </row>
    <row r="139" spans="1:16" s="7" customFormat="1" hidden="1" x14ac:dyDescent="0.2">
      <c r="B139" s="24">
        <v>3.03</v>
      </c>
      <c r="C139" s="35" t="s">
        <v>256</v>
      </c>
      <c r="D139" s="26">
        <f t="shared" ref="D139:F139" si="139">SUM(D140:D141)</f>
        <v>0</v>
      </c>
      <c r="E139" s="26">
        <f>SUM(E140:E141)</f>
        <v>0</v>
      </c>
      <c r="F139" s="26">
        <f t="shared" si="139"/>
        <v>0</v>
      </c>
      <c r="G139" s="26">
        <f t="shared" ref="G139:I139" si="140">SUM(G140:G141)</f>
        <v>0</v>
      </c>
      <c r="H139" s="26">
        <f t="shared" si="140"/>
        <v>0</v>
      </c>
      <c r="I139" s="26">
        <f t="shared" si="140"/>
        <v>0</v>
      </c>
      <c r="J139" s="27">
        <f t="shared" si="76"/>
        <v>0</v>
      </c>
      <c r="L139" s="26">
        <f t="shared" ref="L139:O139" si="141">SUM(L140:L141)</f>
        <v>0</v>
      </c>
      <c r="M139" s="26">
        <f t="shared" si="141"/>
        <v>0</v>
      </c>
      <c r="N139" s="26">
        <f t="shared" si="141"/>
        <v>0</v>
      </c>
      <c r="O139" s="26">
        <f t="shared" si="141"/>
        <v>0</v>
      </c>
      <c r="P139" s="4"/>
    </row>
    <row r="140" spans="1:16" hidden="1" x14ac:dyDescent="0.2">
      <c r="A140" s="1"/>
      <c r="B140" s="28" t="s">
        <v>257</v>
      </c>
      <c r="C140" s="36" t="s">
        <v>258</v>
      </c>
      <c r="D140" s="30">
        <f>+'[1]Presupuesto 2020'!U140</f>
        <v>0</v>
      </c>
      <c r="E140" s="30">
        <f>+'[1]Programa I'!D140+'[1]Programa II'!D140+'[1]Programa III'!D140+'[1]Programa IV'!D140+'[1]Programa V'!D140</f>
        <v>0</v>
      </c>
      <c r="F140" s="43">
        <f t="shared" ref="F140:F141" si="142">SUM(D140:E140)</f>
        <v>0</v>
      </c>
      <c r="G140" s="43">
        <f>+'[1]Programa I'!F140+'[1]Programa II'!F140+'[1]Programa III'!F140+'[1]Programa IV'!F140+'[1]Programa V'!F140</f>
        <v>0</v>
      </c>
      <c r="H140" s="43">
        <f>+'[1]Total Programa'!U139</f>
        <v>0</v>
      </c>
      <c r="I140" s="43">
        <f t="shared" ref="I140:I141" si="143">+F140-H140</f>
        <v>0</v>
      </c>
      <c r="J140" s="44">
        <f t="shared" si="76"/>
        <v>0</v>
      </c>
      <c r="K140" s="1"/>
      <c r="L140" s="43">
        <f>+'[1]Programa I'!K140+'[1]Programa II'!K140+'[1]Programa III'!K140+'[1]Programa IV'!K140+'[1]Programa V'!K140</f>
        <v>0</v>
      </c>
      <c r="M140" s="43">
        <f>+'[1]Programa I'!L140+'[1]Programa II'!L140+'[1]Programa III'!L140+'[1]Programa IV'!L140+'[1]Programa V'!L140</f>
        <v>0</v>
      </c>
      <c r="N140" s="43">
        <f t="shared" ref="N140:N141" si="144">SUM(L140:M140)</f>
        <v>0</v>
      </c>
      <c r="O140" s="43">
        <f>+F140-N140</f>
        <v>0</v>
      </c>
      <c r="P140" s="4"/>
    </row>
    <row r="141" spans="1:16" hidden="1" x14ac:dyDescent="0.2">
      <c r="A141" s="1"/>
      <c r="B141" s="28" t="s">
        <v>259</v>
      </c>
      <c r="C141" s="36" t="s">
        <v>260</v>
      </c>
      <c r="D141" s="30">
        <f>+'[1]Presupuesto 2020'!U141</f>
        <v>0</v>
      </c>
      <c r="E141" s="30">
        <f>+'[1]Programa I'!D141+'[1]Programa II'!D141+'[1]Programa III'!D141+'[1]Programa IV'!D141+'[1]Programa V'!D141</f>
        <v>0</v>
      </c>
      <c r="F141" s="43">
        <f t="shared" si="142"/>
        <v>0</v>
      </c>
      <c r="G141" s="43">
        <f>+'[1]Programa I'!F141+'[1]Programa II'!F141+'[1]Programa III'!F141+'[1]Programa IV'!F141+'[1]Programa V'!F141</f>
        <v>0</v>
      </c>
      <c r="H141" s="43">
        <f>+'[1]Total Programa'!U140</f>
        <v>0</v>
      </c>
      <c r="I141" s="43">
        <f t="shared" si="143"/>
        <v>0</v>
      </c>
      <c r="J141" s="44">
        <f t="shared" si="76"/>
        <v>0</v>
      </c>
      <c r="K141" s="1"/>
      <c r="L141" s="43">
        <f>+'[1]Programa I'!K141+'[1]Programa II'!K141+'[1]Programa III'!K141+'[1]Programa IV'!K141+'[1]Programa V'!K141</f>
        <v>0</v>
      </c>
      <c r="M141" s="43">
        <f>+'[1]Programa I'!L141+'[1]Programa II'!L141+'[1]Programa III'!L141+'[1]Programa IV'!L141+'[1]Programa V'!L141</f>
        <v>0</v>
      </c>
      <c r="N141" s="43">
        <f t="shared" si="144"/>
        <v>0</v>
      </c>
      <c r="O141" s="43">
        <f>+F141-N141</f>
        <v>0</v>
      </c>
      <c r="P141" s="4"/>
    </row>
    <row r="142" spans="1:16" s="7" customFormat="1" hidden="1" x14ac:dyDescent="0.2">
      <c r="B142" s="24">
        <v>3.04</v>
      </c>
      <c r="C142" s="35" t="s">
        <v>261</v>
      </c>
      <c r="D142" s="25">
        <f t="shared" ref="D142:F142" si="145">SUM(D143:D148)</f>
        <v>0</v>
      </c>
      <c r="E142" s="25">
        <f t="shared" si="145"/>
        <v>0</v>
      </c>
      <c r="F142" s="26">
        <f t="shared" si="145"/>
        <v>0</v>
      </c>
      <c r="G142" s="26">
        <f t="shared" ref="G142:I142" si="146">SUM(G143:G148)</f>
        <v>0</v>
      </c>
      <c r="H142" s="26">
        <f t="shared" si="146"/>
        <v>0</v>
      </c>
      <c r="I142" s="26">
        <f t="shared" si="146"/>
        <v>0</v>
      </c>
      <c r="J142" s="27">
        <f t="shared" ref="J142:J207" si="147">IF(F142=0,0,+I142/F142)</f>
        <v>0</v>
      </c>
      <c r="L142" s="26">
        <f t="shared" ref="L142:O142" si="148">SUM(L143:L148)</f>
        <v>0</v>
      </c>
      <c r="M142" s="26">
        <f t="shared" si="148"/>
        <v>0</v>
      </c>
      <c r="N142" s="26">
        <f t="shared" si="148"/>
        <v>0</v>
      </c>
      <c r="O142" s="26">
        <f t="shared" si="148"/>
        <v>0</v>
      </c>
      <c r="P142" s="4"/>
    </row>
    <row r="143" spans="1:16" hidden="1" x14ac:dyDescent="0.2">
      <c r="A143" s="1"/>
      <c r="B143" s="28" t="s">
        <v>262</v>
      </c>
      <c r="C143" s="36" t="s">
        <v>263</v>
      </c>
      <c r="D143" s="30">
        <f>+'[1]Presupuesto 2020'!U143</f>
        <v>0</v>
      </c>
      <c r="E143" s="30">
        <f>+'[1]Programa I'!D143+'[1]Programa II'!D143+'[1]Programa III'!D143+'[1]Programa IV'!D143+'[1]Programa V'!D143</f>
        <v>0</v>
      </c>
      <c r="F143" s="43">
        <f t="shared" ref="F143:F148" si="149">SUM(D143:E143)</f>
        <v>0</v>
      </c>
      <c r="G143" s="43">
        <f>+'[1]Programa I'!F143+'[1]Programa II'!F143+'[1]Programa III'!F143+'[1]Programa IV'!F143+'[1]Programa V'!F143</f>
        <v>0</v>
      </c>
      <c r="H143" s="43">
        <f>+'[1]Total Programa'!U142</f>
        <v>0</v>
      </c>
      <c r="I143" s="43">
        <f t="shared" ref="I143:I148" si="150">+F143-H143</f>
        <v>0</v>
      </c>
      <c r="J143" s="44">
        <f t="shared" si="147"/>
        <v>0</v>
      </c>
      <c r="K143" s="1"/>
      <c r="L143" s="43">
        <f>+'[1]Programa I'!K143+'[1]Programa II'!K143+'[1]Programa III'!K143+'[1]Programa IV'!K143+'[1]Programa V'!K143</f>
        <v>0</v>
      </c>
      <c r="M143" s="43">
        <f>+'[1]Programa I'!L143+'[1]Programa II'!L143+'[1]Programa III'!L143+'[1]Programa IV'!L143+'[1]Programa V'!L143</f>
        <v>0</v>
      </c>
      <c r="N143" s="43">
        <f t="shared" ref="N143:N148" si="151">SUM(L143:M143)</f>
        <v>0</v>
      </c>
      <c r="O143" s="43">
        <f t="shared" ref="O143:O148" si="152">+F143-N143</f>
        <v>0</v>
      </c>
      <c r="P143" s="4"/>
    </row>
    <row r="144" spans="1:16" hidden="1" x14ac:dyDescent="0.2">
      <c r="A144" s="1"/>
      <c r="B144" s="28" t="s">
        <v>264</v>
      </c>
      <c r="C144" s="36" t="s">
        <v>265</v>
      </c>
      <c r="D144" s="30">
        <f>+'[1]Presupuesto 2020'!U144</f>
        <v>0</v>
      </c>
      <c r="E144" s="30">
        <f>+'[1]Programa I'!D144+'[1]Programa II'!D144+'[1]Programa III'!D144+'[1]Programa IV'!D144+'[1]Programa V'!D144</f>
        <v>0</v>
      </c>
      <c r="F144" s="43">
        <f t="shared" si="149"/>
        <v>0</v>
      </c>
      <c r="G144" s="43">
        <f>+'[1]Programa I'!F144+'[1]Programa II'!F144+'[1]Programa III'!F144+'[1]Programa IV'!F144+'[1]Programa V'!F144</f>
        <v>0</v>
      </c>
      <c r="H144" s="43">
        <f>+'[1]Total Programa'!U143</f>
        <v>0</v>
      </c>
      <c r="I144" s="43">
        <f t="shared" si="150"/>
        <v>0</v>
      </c>
      <c r="J144" s="44">
        <f t="shared" si="147"/>
        <v>0</v>
      </c>
      <c r="K144" s="1"/>
      <c r="L144" s="43">
        <f>+'[1]Programa I'!K144+'[1]Programa II'!K144+'[1]Programa III'!K144+'[1]Programa IV'!K144+'[1]Programa V'!K144</f>
        <v>0</v>
      </c>
      <c r="M144" s="43">
        <f>+'[1]Programa I'!L144+'[1]Programa II'!L144+'[1]Programa III'!L144+'[1]Programa IV'!L144+'[1]Programa V'!L144</f>
        <v>0</v>
      </c>
      <c r="N144" s="43">
        <f t="shared" si="151"/>
        <v>0</v>
      </c>
      <c r="O144" s="43">
        <f t="shared" si="152"/>
        <v>0</v>
      </c>
      <c r="P144" s="4"/>
    </row>
    <row r="145" spans="1:67" hidden="1" x14ac:dyDescent="0.2">
      <c r="A145" s="1"/>
      <c r="B145" s="39" t="s">
        <v>266</v>
      </c>
      <c r="C145" s="40" t="s">
        <v>267</v>
      </c>
      <c r="D145" s="30">
        <f>+'[1]Presupuesto 2020'!U145</f>
        <v>0</v>
      </c>
      <c r="E145" s="30">
        <f>+'[1]Programa I'!D145+'[1]Programa II'!D145+'[1]Programa III'!D145+'[1]Programa IV'!D145+'[1]Programa V'!D145</f>
        <v>0</v>
      </c>
      <c r="F145" s="43">
        <f t="shared" si="149"/>
        <v>0</v>
      </c>
      <c r="G145" s="43">
        <f>+'[1]Programa I'!F145+'[1]Programa II'!F145+'[1]Programa III'!F145+'[1]Programa IV'!F145+'[1]Programa V'!F145</f>
        <v>0</v>
      </c>
      <c r="H145" s="43">
        <f>+'[1]Total Programa'!U144</f>
        <v>0</v>
      </c>
      <c r="I145" s="43">
        <f t="shared" si="150"/>
        <v>0</v>
      </c>
      <c r="J145" s="44">
        <f t="shared" si="147"/>
        <v>0</v>
      </c>
      <c r="K145" s="1"/>
      <c r="L145" s="43">
        <f>+'[1]Programa I'!K145+'[1]Programa II'!K145+'[1]Programa III'!K145+'[1]Programa IV'!K145+'[1]Programa V'!K145</f>
        <v>0</v>
      </c>
      <c r="M145" s="43">
        <f>+'[1]Programa I'!L145+'[1]Programa II'!L145+'[1]Programa III'!L145+'[1]Programa IV'!L145+'[1]Programa V'!L145</f>
        <v>0</v>
      </c>
      <c r="N145" s="43">
        <f t="shared" si="151"/>
        <v>0</v>
      </c>
      <c r="O145" s="43">
        <f t="shared" si="152"/>
        <v>0</v>
      </c>
      <c r="P145" s="4"/>
    </row>
    <row r="146" spans="1:67" hidden="1" x14ac:dyDescent="0.2">
      <c r="A146" s="1"/>
      <c r="B146" s="39" t="s">
        <v>268</v>
      </c>
      <c r="C146" s="40" t="s">
        <v>269</v>
      </c>
      <c r="D146" s="30">
        <f>+'[1]Presupuesto 2020'!U146</f>
        <v>0</v>
      </c>
      <c r="E146" s="30">
        <f>+'[1]Programa I'!D146+'[1]Programa II'!D146+'[1]Programa III'!D146+'[1]Programa IV'!D146+'[1]Programa V'!D146</f>
        <v>0</v>
      </c>
      <c r="F146" s="43">
        <f t="shared" si="149"/>
        <v>0</v>
      </c>
      <c r="G146" s="43">
        <f>+'[1]Programa I'!F146+'[1]Programa II'!F146+'[1]Programa III'!F146+'[1]Programa IV'!F146+'[1]Programa V'!F146</f>
        <v>0</v>
      </c>
      <c r="H146" s="43">
        <f>+'[1]Total Programa'!U145</f>
        <v>0</v>
      </c>
      <c r="I146" s="43">
        <f t="shared" si="150"/>
        <v>0</v>
      </c>
      <c r="J146" s="44">
        <f t="shared" si="147"/>
        <v>0</v>
      </c>
      <c r="K146" s="1"/>
      <c r="L146" s="43">
        <f>+'[1]Programa I'!K146+'[1]Programa II'!K146+'[1]Programa III'!K146+'[1]Programa IV'!K146+'[1]Programa V'!K146</f>
        <v>0</v>
      </c>
      <c r="M146" s="43">
        <f>+'[1]Programa I'!L146+'[1]Programa II'!L146+'[1]Programa III'!L146+'[1]Programa IV'!L146+'[1]Programa V'!L146</f>
        <v>0</v>
      </c>
      <c r="N146" s="43">
        <f t="shared" si="151"/>
        <v>0</v>
      </c>
      <c r="O146" s="43">
        <f t="shared" si="152"/>
        <v>0</v>
      </c>
      <c r="P146" s="4"/>
    </row>
    <row r="147" spans="1:67" hidden="1" x14ac:dyDescent="0.2">
      <c r="A147" s="1"/>
      <c r="B147" s="39" t="s">
        <v>270</v>
      </c>
      <c r="C147" s="40" t="s">
        <v>271</v>
      </c>
      <c r="D147" s="30">
        <f>+'[1]Presupuesto 2020'!U147</f>
        <v>0</v>
      </c>
      <c r="E147" s="30">
        <f>+'[1]Programa I'!D147+'[1]Programa II'!D147+'[1]Programa III'!D147+'[1]Programa IV'!D147+'[1]Programa V'!D147</f>
        <v>0</v>
      </c>
      <c r="F147" s="43">
        <f t="shared" si="149"/>
        <v>0</v>
      </c>
      <c r="G147" s="43">
        <f>+'[1]Programa I'!F147+'[1]Programa II'!F147+'[1]Programa III'!F147+'[1]Programa IV'!F147+'[1]Programa V'!F147</f>
        <v>0</v>
      </c>
      <c r="H147" s="43">
        <f>+'[1]Total Programa'!U146</f>
        <v>0</v>
      </c>
      <c r="I147" s="43">
        <f t="shared" si="150"/>
        <v>0</v>
      </c>
      <c r="J147" s="44">
        <f t="shared" si="147"/>
        <v>0</v>
      </c>
      <c r="K147" s="1"/>
      <c r="L147" s="43">
        <f>+'[1]Programa I'!K147+'[1]Programa II'!K147+'[1]Programa III'!K147+'[1]Programa IV'!K147+'[1]Programa V'!K147</f>
        <v>0</v>
      </c>
      <c r="M147" s="43">
        <f>+'[1]Programa I'!L147+'[1]Programa II'!L147+'[1]Programa III'!L147+'[1]Programa IV'!L147+'[1]Programa V'!L147</f>
        <v>0</v>
      </c>
      <c r="N147" s="43">
        <f t="shared" si="151"/>
        <v>0</v>
      </c>
      <c r="O147" s="43">
        <f t="shared" si="152"/>
        <v>0</v>
      </c>
      <c r="P147" s="4"/>
    </row>
    <row r="148" spans="1:67" hidden="1" x14ac:dyDescent="0.2">
      <c r="A148" s="1"/>
      <c r="B148" s="39" t="s">
        <v>272</v>
      </c>
      <c r="C148" s="40" t="s">
        <v>273</v>
      </c>
      <c r="D148" s="30">
        <f>+'[1]Presupuesto 2020'!U148</f>
        <v>0</v>
      </c>
      <c r="E148" s="30">
        <f>+'[1]Programa I'!D148+'[1]Programa II'!D148+'[1]Programa III'!D148+'[1]Programa IV'!D148+'[1]Programa V'!D148</f>
        <v>0</v>
      </c>
      <c r="F148" s="43">
        <f t="shared" si="149"/>
        <v>0</v>
      </c>
      <c r="G148" s="43">
        <f>+'[1]Programa I'!F148+'[1]Programa II'!F148+'[1]Programa III'!F148+'[1]Programa IV'!F148+'[1]Programa V'!F148</f>
        <v>0</v>
      </c>
      <c r="H148" s="43">
        <f>+'[1]Total Programa'!U147</f>
        <v>0</v>
      </c>
      <c r="I148" s="43">
        <f t="shared" si="150"/>
        <v>0</v>
      </c>
      <c r="J148" s="44">
        <f t="shared" si="147"/>
        <v>0</v>
      </c>
      <c r="K148" s="1"/>
      <c r="L148" s="43">
        <f>+'[1]Programa I'!K148+'[1]Programa II'!K148+'[1]Programa III'!K148+'[1]Programa IV'!K148+'[1]Programa V'!K148</f>
        <v>0</v>
      </c>
      <c r="M148" s="43">
        <f>+'[1]Programa I'!L148+'[1]Programa II'!L148+'[1]Programa III'!L148+'[1]Programa IV'!L148+'[1]Programa V'!L148</f>
        <v>0</v>
      </c>
      <c r="N148" s="43">
        <f t="shared" si="151"/>
        <v>0</v>
      </c>
      <c r="O148" s="43">
        <f t="shared" si="152"/>
        <v>0</v>
      </c>
      <c r="P148" s="4"/>
    </row>
    <row r="149" spans="1:67" s="7" customFormat="1" x14ac:dyDescent="0.2">
      <c r="A149" s="127"/>
      <c r="B149" s="19">
        <v>5</v>
      </c>
      <c r="C149" s="124" t="s">
        <v>274</v>
      </c>
      <c r="D149" s="20">
        <f t="shared" ref="D149:I149" si="153">+D150+D159+D161</f>
        <v>836729542</v>
      </c>
      <c r="E149" s="20">
        <f t="shared" si="153"/>
        <v>414015920</v>
      </c>
      <c r="F149" s="21">
        <f t="shared" si="153"/>
        <v>1250745462</v>
      </c>
      <c r="G149" s="21">
        <f t="shared" si="153"/>
        <v>5292571.96</v>
      </c>
      <c r="H149" s="21">
        <f t="shared" si="153"/>
        <v>118126087.66000001</v>
      </c>
      <c r="I149" s="21">
        <f t="shared" si="153"/>
        <v>1132619374.3400002</v>
      </c>
      <c r="J149" s="42">
        <f t="shared" si="147"/>
        <v>0.90555545372828239</v>
      </c>
      <c r="K149" s="33"/>
      <c r="L149" s="21">
        <f t="shared" ref="L149:O149" si="154">+L150+L159+L161</f>
        <v>100340126.21000001</v>
      </c>
      <c r="M149" s="21">
        <f t="shared" si="154"/>
        <v>17785961.450000003</v>
      </c>
      <c r="N149" s="21">
        <f t="shared" si="154"/>
        <v>118126087.66000001</v>
      </c>
      <c r="O149" s="21">
        <f t="shared" si="154"/>
        <v>1132619374.3400002</v>
      </c>
      <c r="P149" s="4"/>
    </row>
    <row r="150" spans="1:67" x14ac:dyDescent="0.2">
      <c r="B150" s="24">
        <v>5.01</v>
      </c>
      <c r="C150" s="132" t="s">
        <v>275</v>
      </c>
      <c r="D150" s="25">
        <f t="shared" ref="D150:F150" si="155">SUM(D151:D158)</f>
        <v>397981246</v>
      </c>
      <c r="E150" s="25">
        <f t="shared" si="155"/>
        <v>301588000</v>
      </c>
      <c r="F150" s="30">
        <f t="shared" si="155"/>
        <v>699569246</v>
      </c>
      <c r="G150" s="30">
        <f t="shared" ref="G150:I150" si="156">SUM(G151:G158)</f>
        <v>1420310.56</v>
      </c>
      <c r="H150" s="30">
        <f t="shared" si="156"/>
        <v>87192557.690000013</v>
      </c>
      <c r="I150" s="26">
        <f t="shared" si="156"/>
        <v>612376688.31000006</v>
      </c>
      <c r="J150" s="27">
        <f t="shared" si="147"/>
        <v>0.87536250601559473</v>
      </c>
      <c r="L150" s="26">
        <f t="shared" ref="L150:O150" si="157">SUM(L151:L158)</f>
        <v>70087614.750000015</v>
      </c>
      <c r="M150" s="26">
        <f t="shared" si="157"/>
        <v>17104942.940000001</v>
      </c>
      <c r="N150" s="26">
        <f t="shared" si="157"/>
        <v>87192557.690000013</v>
      </c>
      <c r="O150" s="26">
        <f t="shared" si="157"/>
        <v>612376688.31000006</v>
      </c>
      <c r="P150" s="4"/>
    </row>
    <row r="151" spans="1:67" hidden="1" x14ac:dyDescent="0.2">
      <c r="A151" s="1"/>
      <c r="B151" s="28" t="s">
        <v>276</v>
      </c>
      <c r="C151" s="46" t="s">
        <v>277</v>
      </c>
      <c r="D151" s="30">
        <f>+'[1]Presupuesto 2020'!U151</f>
        <v>6000000</v>
      </c>
      <c r="E151" s="30">
        <f>+'[1]Programa I'!D151+'[1]Programa II'!D151+'[1]Programa III'!D151+'[1]Programa IV'!D151+'[1]Programa V'!D151</f>
        <v>46500000</v>
      </c>
      <c r="F151" s="43">
        <f t="shared" ref="F151:F158" si="158">SUM(D151:E151)</f>
        <v>52500000</v>
      </c>
      <c r="G151" s="43">
        <f>+'[1]Programa I'!F151+'[1]Programa II'!F151+'[1]Programa III'!F151+'[1]Programa IV'!F151+'[1]Programa V'!F151</f>
        <v>0</v>
      </c>
      <c r="H151" s="43">
        <f>+'[1]Total Programa'!U150</f>
        <v>46209518.160000004</v>
      </c>
      <c r="I151" s="43">
        <f t="shared" ref="I151:I158" si="159">+F151-H151</f>
        <v>6290481.8399999961</v>
      </c>
      <c r="J151" s="44">
        <f t="shared" si="147"/>
        <v>0.11981870171428564</v>
      </c>
      <c r="L151" s="43">
        <f>+'[1]Programa I'!K151+'[1]Programa II'!K151+'[1]Programa III'!K151+'[1]Programa IV'!K151+'[1]Programa V'!K151</f>
        <v>46104870.340000004</v>
      </c>
      <c r="M151" s="43">
        <f>+'[1]Programa I'!L151+'[1]Programa II'!L151+'[1]Programa III'!L151+'[1]Programa IV'!L151+'[1]Programa V'!L151</f>
        <v>104647.82</v>
      </c>
      <c r="N151" s="43">
        <f t="shared" ref="N151:N158" si="160">SUM(L151:M151)</f>
        <v>46209518.160000004</v>
      </c>
      <c r="O151" s="43">
        <f t="shared" ref="O151:O158" si="161">+F151-N151</f>
        <v>6290481.8399999961</v>
      </c>
      <c r="P151" s="4"/>
    </row>
    <row r="152" spans="1:67" hidden="1" x14ac:dyDescent="0.2">
      <c r="A152" s="1"/>
      <c r="B152" s="39" t="s">
        <v>278</v>
      </c>
      <c r="C152" s="46" t="s">
        <v>279</v>
      </c>
      <c r="D152" s="30">
        <f>+'[1]Presupuesto 2020'!U152</f>
        <v>180000000</v>
      </c>
      <c r="E152" s="30">
        <f>+'[1]Programa I'!D152+'[1]Programa II'!D152+'[1]Programa III'!D152+'[1]Programa IV'!D152+'[1]Programa V'!D152</f>
        <v>90000000</v>
      </c>
      <c r="F152" s="43">
        <f t="shared" si="158"/>
        <v>270000000</v>
      </c>
      <c r="G152" s="43">
        <f>+'[1]Programa I'!F152+'[1]Programa II'!F152+'[1]Programa III'!F152+'[1]Programa IV'!F152+'[1]Programa V'!F152</f>
        <v>0</v>
      </c>
      <c r="H152" s="43">
        <f>+'[1]Total Programa'!U151</f>
        <v>0</v>
      </c>
      <c r="I152" s="43">
        <f t="shared" si="159"/>
        <v>270000000</v>
      </c>
      <c r="J152" s="44">
        <f t="shared" si="147"/>
        <v>1</v>
      </c>
      <c r="L152" s="43">
        <f>+'[1]Programa I'!K152+'[1]Programa II'!K152+'[1]Programa III'!K152+'[1]Programa IV'!K152+'[1]Programa V'!K152</f>
        <v>0</v>
      </c>
      <c r="M152" s="43">
        <f>+'[1]Programa I'!L152+'[1]Programa II'!L152+'[1]Programa III'!L152+'[1]Programa IV'!L152+'[1]Programa V'!L152</f>
        <v>0</v>
      </c>
      <c r="N152" s="43">
        <f t="shared" si="160"/>
        <v>0</v>
      </c>
      <c r="O152" s="43">
        <f t="shared" si="161"/>
        <v>270000000</v>
      </c>
      <c r="P152" s="4"/>
    </row>
    <row r="153" spans="1:67" hidden="1" x14ac:dyDescent="0.2">
      <c r="A153" s="1"/>
      <c r="B153" s="28" t="s">
        <v>280</v>
      </c>
      <c r="C153" s="46" t="s">
        <v>281</v>
      </c>
      <c r="D153" s="30">
        <f>+'[1]Presupuesto 2020'!U153</f>
        <v>134018812</v>
      </c>
      <c r="E153" s="30">
        <f>+'[1]Programa I'!D153+'[1]Programa II'!D153+'[1]Programa III'!D153+'[1]Programa IV'!D153+'[1]Programa V'!D153</f>
        <v>47168000</v>
      </c>
      <c r="F153" s="43">
        <f t="shared" si="158"/>
        <v>181186812</v>
      </c>
      <c r="G153" s="43">
        <f>+'[1]Programa I'!F153+'[1]Programa II'!F153+'[1]Programa III'!F153+'[1]Programa IV'!F153+'[1]Programa V'!F153</f>
        <v>21031.56</v>
      </c>
      <c r="H153" s="43">
        <f>+'[1]Total Programa'!U152</f>
        <v>1117591.47</v>
      </c>
      <c r="I153" s="43">
        <f t="shared" si="159"/>
        <v>180069220.53</v>
      </c>
      <c r="J153" s="44">
        <f t="shared" si="147"/>
        <v>0.99383182772706435</v>
      </c>
      <c r="L153" s="43">
        <f>+'[1]Programa I'!K153+'[1]Programa II'!K153+'[1]Programa III'!K153+'[1]Programa IV'!K153+'[1]Programa V'!K153</f>
        <v>434950.56</v>
      </c>
      <c r="M153" s="43">
        <f>+'[1]Programa I'!L153+'[1]Programa II'!L153+'[1]Programa III'!L153+'[1]Programa IV'!L153+'[1]Programa V'!L153</f>
        <v>682640.91</v>
      </c>
      <c r="N153" s="43">
        <f t="shared" si="160"/>
        <v>1117591.47</v>
      </c>
      <c r="O153" s="43">
        <f t="shared" si="161"/>
        <v>180069220.53</v>
      </c>
      <c r="P153" s="4"/>
    </row>
    <row r="154" spans="1:67" hidden="1" x14ac:dyDescent="0.2">
      <c r="A154" s="1"/>
      <c r="B154" s="28" t="s">
        <v>282</v>
      </c>
      <c r="C154" s="46" t="s">
        <v>283</v>
      </c>
      <c r="D154" s="30">
        <f>+'[1]Presupuesto 2020'!U154</f>
        <v>41546526</v>
      </c>
      <c r="E154" s="30">
        <f>+'[1]Programa I'!D154+'[1]Programa II'!D154+'[1]Programa III'!D154+'[1]Programa IV'!D154+'[1]Programa V'!D154</f>
        <v>10000000</v>
      </c>
      <c r="F154" s="43">
        <f t="shared" si="158"/>
        <v>51546526</v>
      </c>
      <c r="G154" s="43">
        <f>+'[1]Programa I'!F154+'[1]Programa II'!F154+'[1]Programa III'!F154+'[1]Programa IV'!F154+'[1]Programa V'!F154</f>
        <v>1399279</v>
      </c>
      <c r="H154" s="43">
        <f>+'[1]Total Programa'!U153</f>
        <v>1822565.7000000002</v>
      </c>
      <c r="I154" s="43">
        <f t="shared" si="159"/>
        <v>49723960.299999997</v>
      </c>
      <c r="J154" s="44">
        <f t="shared" si="147"/>
        <v>0.96464231750554819</v>
      </c>
      <c r="L154" s="43">
        <f>+'[1]Programa I'!K154+'[1]Programa II'!K154+'[1]Programa III'!K154+'[1]Programa IV'!K154+'[1]Programa V'!K154</f>
        <v>1399279</v>
      </c>
      <c r="M154" s="43">
        <f>+'[1]Programa I'!L154+'[1]Programa II'!L154+'[1]Programa III'!L154+'[1]Programa IV'!L154+'[1]Programa V'!L154</f>
        <v>423286.69999999995</v>
      </c>
      <c r="N154" s="43">
        <f t="shared" si="160"/>
        <v>1822565.7</v>
      </c>
      <c r="O154" s="43">
        <f t="shared" si="161"/>
        <v>49723960.299999997</v>
      </c>
      <c r="P154" s="4"/>
    </row>
    <row r="155" spans="1:67" hidden="1" x14ac:dyDescent="0.2">
      <c r="A155" s="1"/>
      <c r="B155" s="28" t="s">
        <v>284</v>
      </c>
      <c r="C155" s="46" t="s">
        <v>285</v>
      </c>
      <c r="D155" s="30">
        <f>+'[1]Presupuesto 2020'!U155</f>
        <v>31293868</v>
      </c>
      <c r="E155" s="30">
        <f>+'[1]Programa I'!D155+'[1]Programa II'!D155+'[1]Programa III'!D155+'[1]Programa IV'!D155+'[1]Programa V'!D155</f>
        <v>103620000</v>
      </c>
      <c r="F155" s="43">
        <f t="shared" si="158"/>
        <v>134913868</v>
      </c>
      <c r="G155" s="43">
        <f>+'[1]Programa I'!F155+'[1]Programa II'!F155+'[1]Programa III'!F155+'[1]Programa IV'!F155+'[1]Programa V'!F155</f>
        <v>0</v>
      </c>
      <c r="H155" s="43">
        <f>+'[1]Total Programa'!U154</f>
        <v>37824338.100000001</v>
      </c>
      <c r="I155" s="43">
        <f t="shared" si="159"/>
        <v>97089529.900000006</v>
      </c>
      <c r="J155" s="44">
        <f t="shared" si="147"/>
        <v>0.71964084448308907</v>
      </c>
      <c r="L155" s="43">
        <f>+'[1]Programa I'!K155+'[1]Programa II'!K155+'[1]Programa III'!K155+'[1]Programa IV'!K155+'[1]Programa V'!K155</f>
        <v>21929970.59</v>
      </c>
      <c r="M155" s="43">
        <f>+'[1]Programa I'!L155+'[1]Programa II'!L155+'[1]Programa III'!L155+'[1]Programa IV'!L155+'[1]Programa V'!L155</f>
        <v>15894367.51</v>
      </c>
      <c r="N155" s="43">
        <f t="shared" si="160"/>
        <v>37824338.100000001</v>
      </c>
      <c r="O155" s="43">
        <f t="shared" si="161"/>
        <v>97089529.900000006</v>
      </c>
      <c r="P155" s="4"/>
    </row>
    <row r="156" spans="1:67" hidden="1" x14ac:dyDescent="0.2">
      <c r="A156" s="1"/>
      <c r="B156" s="28" t="s">
        <v>286</v>
      </c>
      <c r="C156" s="46" t="s">
        <v>287</v>
      </c>
      <c r="D156" s="30">
        <f>+'[1]Presupuesto 2020'!U156</f>
        <v>500000</v>
      </c>
      <c r="E156" s="30">
        <f>+'[1]Programa I'!D156+'[1]Programa II'!D156+'[1]Programa III'!D156+'[1]Programa IV'!D156+'[1]Programa V'!D156</f>
        <v>3300000</v>
      </c>
      <c r="F156" s="43">
        <f t="shared" si="158"/>
        <v>3800000</v>
      </c>
      <c r="G156" s="43">
        <f>+'[1]Programa I'!F156+'[1]Programa II'!F156+'[1]Programa III'!F156+'[1]Programa IV'!F156+'[1]Programa V'!F156</f>
        <v>0</v>
      </c>
      <c r="H156" s="43">
        <f>+'[1]Total Programa'!U155</f>
        <v>0</v>
      </c>
      <c r="I156" s="43">
        <f t="shared" si="159"/>
        <v>3800000</v>
      </c>
      <c r="J156" s="44">
        <f t="shared" si="147"/>
        <v>1</v>
      </c>
      <c r="L156" s="43">
        <f>+'[1]Programa I'!K156+'[1]Programa II'!K156+'[1]Programa III'!K156+'[1]Programa IV'!K156+'[1]Programa V'!K156</f>
        <v>0</v>
      </c>
      <c r="M156" s="43">
        <f>+'[1]Programa I'!L156+'[1]Programa II'!L156+'[1]Programa III'!L156+'[1]Programa IV'!L156+'[1]Programa V'!L156</f>
        <v>0</v>
      </c>
      <c r="N156" s="43">
        <f t="shared" si="160"/>
        <v>0</v>
      </c>
      <c r="O156" s="43">
        <f t="shared" si="161"/>
        <v>3800000</v>
      </c>
      <c r="P156" s="4"/>
    </row>
    <row r="157" spans="1:67" hidden="1" x14ac:dyDescent="0.2">
      <c r="A157" s="1"/>
      <c r="B157" s="28" t="s">
        <v>288</v>
      </c>
      <c r="C157" s="46" t="s">
        <v>289</v>
      </c>
      <c r="D157" s="30">
        <f>+'[1]Presupuesto 2020'!U157</f>
        <v>450000</v>
      </c>
      <c r="E157" s="30">
        <f>+'[1]Programa I'!D157+'[1]Programa II'!D157+'[1]Programa III'!D157+'[1]Programa IV'!D157+'[1]Programa V'!D157</f>
        <v>1000000</v>
      </c>
      <c r="F157" s="43">
        <f t="shared" si="158"/>
        <v>1450000</v>
      </c>
      <c r="G157" s="43">
        <f>+'[1]Programa I'!F157+'[1]Programa II'!F157+'[1]Programa III'!F157+'[1]Programa IV'!F157+'[1]Programa V'!F157</f>
        <v>0</v>
      </c>
      <c r="H157" s="43">
        <f>+'[1]Total Programa'!U156</f>
        <v>0</v>
      </c>
      <c r="I157" s="43">
        <f t="shared" si="159"/>
        <v>1450000</v>
      </c>
      <c r="J157" s="44">
        <f t="shared" si="147"/>
        <v>1</v>
      </c>
      <c r="L157" s="43">
        <f>+'[1]Programa I'!K157+'[1]Programa II'!K157+'[1]Programa III'!K157+'[1]Programa IV'!K157+'[1]Programa V'!K157</f>
        <v>0</v>
      </c>
      <c r="M157" s="43">
        <f>+'[1]Programa I'!L157+'[1]Programa II'!L157+'[1]Programa III'!L157+'[1]Programa IV'!L157+'[1]Programa V'!L157</f>
        <v>0</v>
      </c>
      <c r="N157" s="43">
        <f t="shared" si="160"/>
        <v>0</v>
      </c>
      <c r="O157" s="43">
        <f t="shared" si="161"/>
        <v>1450000</v>
      </c>
      <c r="P157" s="4"/>
    </row>
    <row r="158" spans="1:67" hidden="1" x14ac:dyDescent="0.2">
      <c r="A158" s="1"/>
      <c r="B158" s="28" t="s">
        <v>290</v>
      </c>
      <c r="C158" s="46" t="s">
        <v>291</v>
      </c>
      <c r="D158" s="30">
        <f>+'[1]Presupuesto 2020'!U158</f>
        <v>4172040</v>
      </c>
      <c r="E158" s="30">
        <f>+'[1]Programa I'!D158+'[1]Programa II'!D158+'[1]Programa III'!D158+'[1]Programa IV'!D158+'[1]Programa V'!D158</f>
        <v>0</v>
      </c>
      <c r="F158" s="43">
        <f t="shared" si="158"/>
        <v>4172040</v>
      </c>
      <c r="G158" s="43">
        <f>+'[1]Programa I'!F158+'[1]Programa II'!F158+'[1]Programa III'!F158+'[1]Programa IV'!F158+'[1]Programa V'!F158</f>
        <v>0</v>
      </c>
      <c r="H158" s="43">
        <f>+'[1]Total Programa'!U157</f>
        <v>218544.26</v>
      </c>
      <c r="I158" s="43">
        <f t="shared" si="159"/>
        <v>3953495.74</v>
      </c>
      <c r="J158" s="44">
        <f t="shared" si="147"/>
        <v>0.9476169308060326</v>
      </c>
      <c r="L158" s="43">
        <f>+'[1]Programa I'!K158+'[1]Programa II'!K158+'[1]Programa III'!K158+'[1]Programa IV'!K158+'[1]Programa V'!K158</f>
        <v>218544.26</v>
      </c>
      <c r="M158" s="43">
        <f>+'[1]Programa I'!L158+'[1]Programa II'!L158+'[1]Programa III'!L158+'[1]Programa IV'!L158+'[1]Programa V'!L158</f>
        <v>0</v>
      </c>
      <c r="N158" s="43">
        <f t="shared" si="160"/>
        <v>218544.26</v>
      </c>
      <c r="O158" s="43">
        <f t="shared" si="161"/>
        <v>3953495.74</v>
      </c>
      <c r="P158" s="4"/>
    </row>
    <row r="159" spans="1:67" x14ac:dyDescent="0.2">
      <c r="B159" s="24">
        <v>5.0199999999999996</v>
      </c>
      <c r="C159" s="132" t="s">
        <v>292</v>
      </c>
      <c r="D159" s="25">
        <f t="shared" ref="D159:O159" si="162">+D160</f>
        <v>5000000</v>
      </c>
      <c r="E159" s="25">
        <f t="shared" si="162"/>
        <v>15000000</v>
      </c>
      <c r="F159" s="30">
        <f t="shared" si="162"/>
        <v>20000000</v>
      </c>
      <c r="G159" s="30">
        <f t="shared" si="162"/>
        <v>0</v>
      </c>
      <c r="H159" s="30">
        <f t="shared" si="162"/>
        <v>0</v>
      </c>
      <c r="I159" s="26">
        <f t="shared" si="162"/>
        <v>20000000</v>
      </c>
      <c r="J159" s="27">
        <f t="shared" si="147"/>
        <v>1</v>
      </c>
      <c r="K159" s="33"/>
      <c r="L159" s="26">
        <f t="shared" si="162"/>
        <v>0</v>
      </c>
      <c r="M159" s="26">
        <f t="shared" si="162"/>
        <v>0</v>
      </c>
      <c r="N159" s="26">
        <f t="shared" si="162"/>
        <v>0</v>
      </c>
      <c r="O159" s="26">
        <f t="shared" si="162"/>
        <v>20000000</v>
      </c>
      <c r="P159" s="4"/>
    </row>
    <row r="160" spans="1:67" s="7" customFormat="1" hidden="1" x14ac:dyDescent="0.2">
      <c r="B160" s="28" t="s">
        <v>293</v>
      </c>
      <c r="C160" s="45" t="s">
        <v>294</v>
      </c>
      <c r="D160" s="30">
        <f>+'[1]Presupuesto 2020'!U160</f>
        <v>5000000</v>
      </c>
      <c r="E160" s="30">
        <f>+'[1]Programa I'!D160+'[1]Programa II'!D160+'[1]Programa III'!D160+'[1]Programa IV'!D160+'[1]Programa V'!D160</f>
        <v>15000000</v>
      </c>
      <c r="F160" s="43">
        <f>SUM(D160:E160)</f>
        <v>20000000</v>
      </c>
      <c r="G160" s="43">
        <f>+'[1]Programa I'!F160+'[1]Programa II'!F160+'[1]Programa III'!F160+'[1]Programa IV'!F160+'[1]Programa V'!F160</f>
        <v>0</v>
      </c>
      <c r="H160" s="43">
        <f>+'[1]Total Programa'!U159</f>
        <v>0</v>
      </c>
      <c r="I160" s="43">
        <f>+F160-H160</f>
        <v>20000000</v>
      </c>
      <c r="J160" s="44">
        <f t="shared" si="147"/>
        <v>1</v>
      </c>
      <c r="K160" s="6"/>
      <c r="L160" s="43">
        <f>+'[1]Programa I'!K160+'[1]Programa II'!K160+'[1]Programa III'!K160+'[1]Programa IV'!K160+'[1]Programa V'!K160</f>
        <v>0</v>
      </c>
      <c r="M160" s="43">
        <f>+'[1]Programa I'!L160+'[1]Programa II'!L160+'[1]Programa III'!L160+'[1]Programa IV'!L160+'[1]Programa V'!L160</f>
        <v>0</v>
      </c>
      <c r="N160" s="43">
        <f>SUM(L160:M160)</f>
        <v>0</v>
      </c>
      <c r="O160" s="43">
        <f>+F160-N160</f>
        <v>20000000</v>
      </c>
      <c r="P160" s="4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</row>
    <row r="161" spans="1:67" x14ac:dyDescent="0.2">
      <c r="B161" s="24">
        <v>5.99</v>
      </c>
      <c r="C161" s="132" t="s">
        <v>295</v>
      </c>
      <c r="D161" s="25">
        <f>+D162</f>
        <v>433748296</v>
      </c>
      <c r="E161" s="25">
        <f>+E162</f>
        <v>97427920</v>
      </c>
      <c r="F161" s="30">
        <f t="shared" ref="F161:O161" si="163">+F162</f>
        <v>531176216</v>
      </c>
      <c r="G161" s="30">
        <f t="shared" si="163"/>
        <v>3872261.4</v>
      </c>
      <c r="H161" s="30">
        <f t="shared" si="163"/>
        <v>30933529.969999999</v>
      </c>
      <c r="I161" s="26">
        <f t="shared" si="163"/>
        <v>500242686.02999997</v>
      </c>
      <c r="J161" s="27">
        <f t="shared" si="147"/>
        <v>0.9417640906384257</v>
      </c>
      <c r="K161" s="33"/>
      <c r="L161" s="26">
        <f t="shared" si="163"/>
        <v>30252511.459999997</v>
      </c>
      <c r="M161" s="26">
        <f t="shared" si="163"/>
        <v>681018.51</v>
      </c>
      <c r="N161" s="26">
        <f t="shared" si="163"/>
        <v>30933529.969999999</v>
      </c>
      <c r="O161" s="26">
        <f t="shared" si="163"/>
        <v>500242686.02999997</v>
      </c>
      <c r="P161" s="4"/>
    </row>
    <row r="162" spans="1:67" s="7" customFormat="1" hidden="1" x14ac:dyDescent="0.2">
      <c r="B162" s="28" t="s">
        <v>296</v>
      </c>
      <c r="C162" s="45" t="s">
        <v>297</v>
      </c>
      <c r="D162" s="30">
        <f>+'[1]Presupuesto 2020'!U162</f>
        <v>433748296</v>
      </c>
      <c r="E162" s="30">
        <f>+'[1]Programa I'!D162+'[1]Programa II'!D162+'[1]Programa III'!D162+'[1]Programa IV'!D162+'[1]Programa V'!D162</f>
        <v>97427920</v>
      </c>
      <c r="F162" s="43">
        <f>SUM(D162:E162)</f>
        <v>531176216</v>
      </c>
      <c r="G162" s="43">
        <f>+'[1]Programa I'!F162+'[1]Programa II'!F162+'[1]Programa III'!F162+'[1]Programa IV'!F162+'[1]Programa V'!F162</f>
        <v>3872261.4</v>
      </c>
      <c r="H162" s="43">
        <f>+'[1]Total Programa'!U161</f>
        <v>30933529.969999999</v>
      </c>
      <c r="I162" s="43">
        <f>+F162-H162</f>
        <v>500242686.02999997</v>
      </c>
      <c r="J162" s="44">
        <f t="shared" si="147"/>
        <v>0.9417640906384257</v>
      </c>
      <c r="K162" s="6"/>
      <c r="L162" s="43">
        <f>+'[1]Programa I'!K162+'[1]Programa II'!K162+'[1]Programa III'!K162+'[1]Programa IV'!K162+'[1]Programa V'!K162</f>
        <v>30252511.459999997</v>
      </c>
      <c r="M162" s="43">
        <f>+'[1]Programa I'!L162+'[1]Programa II'!L162+'[1]Programa III'!L162+'[1]Programa IV'!L162+'[1]Programa V'!L162</f>
        <v>681018.51</v>
      </c>
      <c r="N162" s="43">
        <f>SUM(L162:M162)</f>
        <v>30933529.969999999</v>
      </c>
      <c r="O162" s="43">
        <f>+F162-N162</f>
        <v>500242686.02999997</v>
      </c>
      <c r="P162" s="4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</row>
    <row r="163" spans="1:67" s="7" customFormat="1" x14ac:dyDescent="0.2">
      <c r="A163" s="127"/>
      <c r="B163" s="19">
        <v>6</v>
      </c>
      <c r="C163" s="124" t="s">
        <v>298</v>
      </c>
      <c r="D163" s="20">
        <f t="shared" ref="D163:I163" si="164">SUM(D164+D178+D182+D187+D214+D225)</f>
        <v>3698398341.6699996</v>
      </c>
      <c r="E163" s="20">
        <f t="shared" si="164"/>
        <v>4160000.0000000019</v>
      </c>
      <c r="F163" s="21">
        <f t="shared" si="164"/>
        <v>3702558341.6700001</v>
      </c>
      <c r="G163" s="21">
        <f t="shared" si="164"/>
        <v>207326804.44999999</v>
      </c>
      <c r="H163" s="21">
        <f t="shared" si="164"/>
        <v>1216503979.3400002</v>
      </c>
      <c r="I163" s="21">
        <f t="shared" si="164"/>
        <v>2486054362.3299999</v>
      </c>
      <c r="J163" s="42">
        <f t="shared" si="147"/>
        <v>0.67144231985516567</v>
      </c>
      <c r="K163" s="33"/>
      <c r="L163" s="21">
        <f>SUM(L164+L178+L182+L187+L214+L225)</f>
        <v>533656357.70999998</v>
      </c>
      <c r="M163" s="21">
        <f>SUM(M164+M178+M182+M187+M214+M225)</f>
        <v>682847621.63000011</v>
      </c>
      <c r="N163" s="21">
        <f>SUM(N164+N178+N182+N187+N214+N225)</f>
        <v>1216503979.3400002</v>
      </c>
      <c r="O163" s="21">
        <f>SUM(O164+O178+O182+O187+O214+O225)</f>
        <v>2486054362.3299999</v>
      </c>
      <c r="P163" s="4"/>
    </row>
    <row r="164" spans="1:67" x14ac:dyDescent="0.2">
      <c r="B164" s="24">
        <v>6.01</v>
      </c>
      <c r="C164" s="132" t="s">
        <v>299</v>
      </c>
      <c r="D164" s="55">
        <f t="shared" ref="D164:F164" si="165">SUM(D165+D167+D169)</f>
        <v>333590461.75</v>
      </c>
      <c r="E164" s="55">
        <f t="shared" si="165"/>
        <v>-4020000</v>
      </c>
      <c r="F164" s="131">
        <f t="shared" si="165"/>
        <v>329570461.75</v>
      </c>
      <c r="G164" s="131">
        <f>SUM(G165+G167+G169)</f>
        <v>15071938.460000001</v>
      </c>
      <c r="H164" s="131">
        <f t="shared" ref="H164:I164" si="166">SUM(H165+H167+H169)</f>
        <v>193637382.55000001</v>
      </c>
      <c r="I164" s="55">
        <f t="shared" si="166"/>
        <v>135933079.19999999</v>
      </c>
      <c r="J164" s="56">
        <f t="shared" si="147"/>
        <v>0.41245528643011037</v>
      </c>
      <c r="K164" s="33"/>
      <c r="L164" s="55">
        <f t="shared" ref="L164:O164" si="167">SUM(L165+L167+L169)</f>
        <v>33781670.550000004</v>
      </c>
      <c r="M164" s="55">
        <f t="shared" si="167"/>
        <v>159855712</v>
      </c>
      <c r="N164" s="55">
        <f t="shared" si="167"/>
        <v>193637382.55000001</v>
      </c>
      <c r="O164" s="55">
        <f t="shared" si="167"/>
        <v>135933079.19999999</v>
      </c>
      <c r="P164" s="4"/>
    </row>
    <row r="165" spans="1:67" s="7" customFormat="1" hidden="1" x14ac:dyDescent="0.2">
      <c r="B165" s="24" t="s">
        <v>300</v>
      </c>
      <c r="C165" s="57" t="s">
        <v>301</v>
      </c>
      <c r="D165" s="26">
        <f t="shared" ref="D165:O165" si="168">+D166</f>
        <v>0</v>
      </c>
      <c r="E165" s="26">
        <f t="shared" si="168"/>
        <v>0</v>
      </c>
      <c r="F165" s="26">
        <f t="shared" si="168"/>
        <v>0</v>
      </c>
      <c r="G165" s="26">
        <f t="shared" si="168"/>
        <v>0</v>
      </c>
      <c r="H165" s="26">
        <f t="shared" si="168"/>
        <v>0</v>
      </c>
      <c r="I165" s="26">
        <f t="shared" si="168"/>
        <v>0</v>
      </c>
      <c r="J165" s="27">
        <f t="shared" si="147"/>
        <v>0</v>
      </c>
      <c r="L165" s="26">
        <f t="shared" si="168"/>
        <v>0</v>
      </c>
      <c r="M165" s="26">
        <f t="shared" si="168"/>
        <v>0</v>
      </c>
      <c r="N165" s="26">
        <f t="shared" si="168"/>
        <v>0</v>
      </c>
      <c r="O165" s="26">
        <f t="shared" si="168"/>
        <v>0</v>
      </c>
      <c r="P165" s="4"/>
    </row>
    <row r="166" spans="1:67" hidden="1" x14ac:dyDescent="0.2">
      <c r="A166" s="1"/>
      <c r="B166" s="39" t="s">
        <v>302</v>
      </c>
      <c r="C166" s="58" t="s">
        <v>303</v>
      </c>
      <c r="D166" s="30">
        <f>+'[1]Presupuesto 2020'!U166</f>
        <v>0</v>
      </c>
      <c r="E166" s="30">
        <f>+'[1]Programa I'!D166+'[1]Programa II'!D166+'[1]Programa III'!D166+'[1]Programa IV'!D166+'[1]Programa V'!D166</f>
        <v>0</v>
      </c>
      <c r="F166" s="43">
        <f>SUM(D166:E166)</f>
        <v>0</v>
      </c>
      <c r="G166" s="43">
        <f>+'[1]Programa I'!F166+'[1]Programa II'!F166+'[1]Programa III'!F166+'[1]Programa IV'!F166+'[1]Programa V'!F166</f>
        <v>0</v>
      </c>
      <c r="H166" s="43">
        <f>+'[1]Total Programa'!U165</f>
        <v>0</v>
      </c>
      <c r="I166" s="43">
        <f>+F166-H166</f>
        <v>0</v>
      </c>
      <c r="J166" s="44">
        <f t="shared" si="147"/>
        <v>0</v>
      </c>
      <c r="K166" s="1"/>
      <c r="L166" s="43">
        <f>+'[1]Programa I'!K166+'[1]Programa II'!K166+'[1]Programa III'!K166+'[1]Programa IV'!K166+'[1]Programa V'!K166</f>
        <v>0</v>
      </c>
      <c r="M166" s="43">
        <f>+'[1]Programa I'!L166+'[1]Programa II'!L166+'[1]Programa III'!L166+'[1]Programa IV'!L166+'[1]Programa V'!L166</f>
        <v>0</v>
      </c>
      <c r="N166" s="43">
        <f>SUM(L166:M166)</f>
        <v>0</v>
      </c>
      <c r="O166" s="43">
        <f>+F166-N166</f>
        <v>0</v>
      </c>
      <c r="P166" s="4"/>
    </row>
    <row r="167" spans="1:67" s="7" customFormat="1" hidden="1" x14ac:dyDescent="0.2">
      <c r="A167" s="1"/>
      <c r="B167" s="24" t="s">
        <v>304</v>
      </c>
      <c r="C167" s="7" t="s">
        <v>305</v>
      </c>
      <c r="D167" s="26">
        <f>+D168</f>
        <v>120000000</v>
      </c>
      <c r="E167" s="26">
        <f>+E168</f>
        <v>660000</v>
      </c>
      <c r="F167" s="26">
        <f t="shared" ref="F167:O167" si="169">+F168</f>
        <v>120660000</v>
      </c>
      <c r="G167" s="26">
        <f t="shared" si="169"/>
        <v>0</v>
      </c>
      <c r="H167" s="26">
        <f t="shared" si="169"/>
        <v>120658185</v>
      </c>
      <c r="I167" s="26">
        <f t="shared" si="169"/>
        <v>1815</v>
      </c>
      <c r="J167" s="27">
        <f t="shared" si="147"/>
        <v>1.504226752859274E-5</v>
      </c>
      <c r="K167" s="33"/>
      <c r="L167" s="26">
        <f t="shared" si="169"/>
        <v>0</v>
      </c>
      <c r="M167" s="26">
        <f t="shared" si="169"/>
        <v>120658185</v>
      </c>
      <c r="N167" s="26">
        <f t="shared" si="169"/>
        <v>120658185</v>
      </c>
      <c r="O167" s="26">
        <f t="shared" si="169"/>
        <v>1815</v>
      </c>
      <c r="P167" s="4"/>
    </row>
    <row r="168" spans="1:67" hidden="1" x14ac:dyDescent="0.2">
      <c r="A168" s="1"/>
      <c r="B168" s="39" t="s">
        <v>306</v>
      </c>
      <c r="C168" s="1" t="s">
        <v>307</v>
      </c>
      <c r="D168" s="30">
        <f>+'[1]Presupuesto 2020'!U168</f>
        <v>120000000</v>
      </c>
      <c r="E168" s="30">
        <f>+'[1]Programa I'!D168+'[1]Programa II'!D168+'[1]Programa III'!D168+'[1]Programa IV'!D168+'[1]Programa V'!D168</f>
        <v>660000</v>
      </c>
      <c r="F168" s="43">
        <f>SUM(D168:E168)</f>
        <v>120660000</v>
      </c>
      <c r="G168" s="43">
        <f>+'[1]Programa I'!F168+'[1]Programa II'!F168+'[1]Programa III'!F168+'[1]Programa IV'!F168+'[1]Programa V'!F168</f>
        <v>0</v>
      </c>
      <c r="H168" s="43">
        <f>+'[1]Total Programa'!U167</f>
        <v>120658185</v>
      </c>
      <c r="I168" s="43">
        <f>+F168-H168</f>
        <v>1815</v>
      </c>
      <c r="J168" s="44">
        <f t="shared" si="147"/>
        <v>1.504226752859274E-5</v>
      </c>
      <c r="L168" s="43">
        <f>+'[1]Programa I'!K168+'[1]Programa II'!K168+'[1]Programa III'!K168+'[1]Programa IV'!K168+'[1]Programa V'!K168</f>
        <v>0</v>
      </c>
      <c r="M168" s="43">
        <f>+'[1]Programa I'!L168+'[1]Programa II'!L168+'[1]Programa III'!L168+'[1]Programa IV'!L168+'[1]Programa V'!L168</f>
        <v>120658185</v>
      </c>
      <c r="N168" s="43">
        <f>SUM(L168:M168)</f>
        <v>120658185</v>
      </c>
      <c r="O168" s="43">
        <f>+F168-N168</f>
        <v>1815</v>
      </c>
      <c r="P168" s="4"/>
    </row>
    <row r="169" spans="1:67" s="7" customFormat="1" hidden="1" x14ac:dyDescent="0.2">
      <c r="A169" s="1"/>
      <c r="B169" s="41" t="s">
        <v>308</v>
      </c>
      <c r="C169" s="7" t="s">
        <v>309</v>
      </c>
      <c r="D169" s="26">
        <f t="shared" ref="D169:I169" si="170">SUM(D170:D177)</f>
        <v>213590461.75</v>
      </c>
      <c r="E169" s="26">
        <f t="shared" si="170"/>
        <v>-4680000</v>
      </c>
      <c r="F169" s="26">
        <f t="shared" si="170"/>
        <v>208910461.75</v>
      </c>
      <c r="G169" s="26">
        <f t="shared" si="170"/>
        <v>15071938.460000001</v>
      </c>
      <c r="H169" s="26">
        <f t="shared" si="170"/>
        <v>72979197.550000012</v>
      </c>
      <c r="I169" s="26">
        <f t="shared" si="170"/>
        <v>135931264.19999999</v>
      </c>
      <c r="J169" s="27">
        <f t="shared" si="147"/>
        <v>0.65066757816402165</v>
      </c>
      <c r="K169" s="33"/>
      <c r="L169" s="26">
        <f>SUM(L170:L177)</f>
        <v>33781670.550000004</v>
      </c>
      <c r="M169" s="26">
        <f>SUM(M170:M177)</f>
        <v>39197526.999999993</v>
      </c>
      <c r="N169" s="26">
        <f>SUM(N170:N177)</f>
        <v>72979197.550000012</v>
      </c>
      <c r="O169" s="26">
        <f>SUM(O170:O177)</f>
        <v>135931264.19999999</v>
      </c>
      <c r="P169" s="4"/>
    </row>
    <row r="170" spans="1:67" hidden="1" x14ac:dyDescent="0.2">
      <c r="A170" s="1"/>
      <c r="B170" s="28" t="s">
        <v>310</v>
      </c>
      <c r="C170" s="45" t="s">
        <v>311</v>
      </c>
      <c r="D170" s="30">
        <f>+'[1]Presupuesto 2020'!U170</f>
        <v>0</v>
      </c>
      <c r="E170" s="30">
        <f>+'[1]Programa I'!D170+'[1]Programa II'!D170+'[1]Programa III'!D170+'[1]Programa IV'!D170+'[1]Programa V'!D170</f>
        <v>0</v>
      </c>
      <c r="F170" s="43">
        <f t="shared" ref="F170:F175" si="171">SUM(D170:E170)</f>
        <v>0</v>
      </c>
      <c r="G170" s="43">
        <f>+'[1]Programa I'!F170+'[1]Programa II'!F170+'[1]Programa III'!F170+'[1]Programa IV'!F170+'[1]Programa V'!F170</f>
        <v>0</v>
      </c>
      <c r="H170" s="43">
        <f>+'[1]Total Programa'!U169</f>
        <v>0</v>
      </c>
      <c r="I170" s="43">
        <f t="shared" ref="I170:I177" si="172">+F170-H170</f>
        <v>0</v>
      </c>
      <c r="J170" s="44">
        <f t="shared" si="147"/>
        <v>0</v>
      </c>
      <c r="K170" s="1"/>
      <c r="L170" s="43">
        <f>+'[1]Programa I'!K170+'[1]Programa II'!K170+'[1]Programa III'!K170+'[1]Programa IV'!K170+'[1]Programa V'!K170</f>
        <v>0</v>
      </c>
      <c r="M170" s="43">
        <f>+'[1]Programa I'!L170+'[1]Programa II'!L170+'[1]Programa III'!L170+'[1]Programa IV'!L170+'[1]Programa V'!L170</f>
        <v>0</v>
      </c>
      <c r="N170" s="43">
        <f t="shared" ref="N170:N177" si="173">SUM(L170:M170)</f>
        <v>0</v>
      </c>
      <c r="O170" s="43">
        <f t="shared" ref="O170:O177" si="174">+F170-N170</f>
        <v>0</v>
      </c>
      <c r="P170" s="4"/>
    </row>
    <row r="171" spans="1:67" hidden="1" x14ac:dyDescent="0.2">
      <c r="A171" s="1"/>
      <c r="B171" s="28" t="s">
        <v>312</v>
      </c>
      <c r="C171" s="45" t="s">
        <v>313</v>
      </c>
      <c r="D171" s="30">
        <f>+'[1]Presupuesto 2020'!U171</f>
        <v>22359791.370000001</v>
      </c>
      <c r="E171" s="30">
        <f>+'[1]Programa I'!D171+'[1]Programa II'!D171+'[1]Programa III'!D171+'[1]Programa IV'!D171+'[1]Programa V'!D171</f>
        <v>-4560000</v>
      </c>
      <c r="F171" s="43">
        <f t="shared" si="171"/>
        <v>17799791.370000001</v>
      </c>
      <c r="G171" s="43">
        <f>+'[1]Programa I'!F171+'[1]Programa II'!F171+'[1]Programa III'!F171+'[1]Programa IV'!F171+'[1]Programa V'!F171</f>
        <v>0</v>
      </c>
      <c r="H171" s="43">
        <f>+'[1]Total Programa'!U170</f>
        <v>0</v>
      </c>
      <c r="I171" s="43">
        <f t="shared" si="172"/>
        <v>17799791.370000001</v>
      </c>
      <c r="J171" s="44">
        <f t="shared" si="147"/>
        <v>1</v>
      </c>
      <c r="L171" s="43">
        <f>+'[1]Programa I'!K171+'[1]Programa II'!K171+'[1]Programa III'!K171+'[1]Programa IV'!K171+'[1]Programa V'!K171</f>
        <v>0</v>
      </c>
      <c r="M171" s="43">
        <f>+'[1]Programa I'!L171+'[1]Programa II'!L171+'[1]Programa III'!L171+'[1]Programa IV'!L171+'[1]Programa V'!L171</f>
        <v>0</v>
      </c>
      <c r="N171" s="43">
        <f t="shared" si="173"/>
        <v>0</v>
      </c>
      <c r="O171" s="43">
        <f t="shared" si="174"/>
        <v>17799791.370000001</v>
      </c>
      <c r="P171" s="4"/>
    </row>
    <row r="172" spans="1:67" hidden="1" x14ac:dyDescent="0.2">
      <c r="A172" s="1"/>
      <c r="B172" s="28" t="s">
        <v>314</v>
      </c>
      <c r="C172" s="45" t="s">
        <v>315</v>
      </c>
      <c r="D172" s="30">
        <f>+'[1]Presupuesto 2020'!U172</f>
        <v>1920525.33</v>
      </c>
      <c r="E172" s="30">
        <f>+'[1]Programa I'!D172+'[1]Programa II'!D172+'[1]Programa III'!D172+'[1]Programa IV'!D172+'[1]Programa V'!D172</f>
        <v>-120000</v>
      </c>
      <c r="F172" s="43">
        <f t="shared" si="171"/>
        <v>1800525.33</v>
      </c>
      <c r="G172" s="43">
        <f>+'[1]Programa I'!F172+'[1]Programa II'!F172+'[1]Programa III'!F172+'[1]Programa IV'!F172+'[1]Programa V'!F172</f>
        <v>449875.6</v>
      </c>
      <c r="H172" s="43">
        <f>+'[1]Total Programa'!U171</f>
        <v>449875.6</v>
      </c>
      <c r="I172" s="43">
        <f t="shared" si="172"/>
        <v>1350649.73</v>
      </c>
      <c r="J172" s="44">
        <f t="shared" si="147"/>
        <v>0.75014203215902542</v>
      </c>
      <c r="L172" s="43">
        <f>+'[1]Programa I'!K172+'[1]Programa II'!K172+'[1]Programa III'!K172+'[1]Programa IV'!K172+'[1]Programa V'!K172</f>
        <v>449875.6</v>
      </c>
      <c r="M172" s="43">
        <f>+'[1]Programa I'!L172+'[1]Programa II'!L172+'[1]Programa III'!L172+'[1]Programa IV'!L172+'[1]Programa V'!L172</f>
        <v>0</v>
      </c>
      <c r="N172" s="43">
        <f t="shared" si="173"/>
        <v>449875.6</v>
      </c>
      <c r="O172" s="43">
        <f t="shared" si="174"/>
        <v>1350649.73</v>
      </c>
      <c r="P172" s="4"/>
    </row>
    <row r="173" spans="1:67" hidden="1" x14ac:dyDescent="0.2">
      <c r="A173" s="1"/>
      <c r="B173" s="28" t="s">
        <v>316</v>
      </c>
      <c r="C173" s="45" t="s">
        <v>317</v>
      </c>
      <c r="D173" s="30">
        <f>+'[1]Presupuesto 2020'!U173</f>
        <v>122918008.8</v>
      </c>
      <c r="E173" s="30">
        <f>+'[1]Programa I'!D173+'[1]Programa II'!D173+'[1]Programa III'!D173+'[1]Programa IV'!D173+'[1]Programa V'!D173</f>
        <v>0</v>
      </c>
      <c r="F173" s="43">
        <f t="shared" si="171"/>
        <v>122918008.8</v>
      </c>
      <c r="G173" s="43">
        <f>+'[1]Programa I'!F173+'[1]Programa II'!F173+'[1]Programa III'!F173+'[1]Programa IV'!F173+'[1]Programa V'!F173</f>
        <v>9178353.4100000001</v>
      </c>
      <c r="H173" s="43">
        <f>+'[1]Total Programa'!U172</f>
        <v>21094930.369999997</v>
      </c>
      <c r="I173" s="43">
        <f t="shared" si="172"/>
        <v>101823078.43000001</v>
      </c>
      <c r="J173" s="44">
        <f t="shared" si="147"/>
        <v>0.82838210140286628</v>
      </c>
      <c r="L173" s="43">
        <f>+'[1]Programa I'!K173+'[1]Programa II'!K173+'[1]Programa III'!K173+'[1]Programa IV'!K173+'[1]Programa V'!K173</f>
        <v>13654532.690000001</v>
      </c>
      <c r="M173" s="43">
        <f>+'[1]Programa I'!L173+'[1]Programa II'!L173+'[1]Programa III'!L173+'[1]Programa IV'!L173+'[1]Programa V'!L173</f>
        <v>7440397.6799999997</v>
      </c>
      <c r="N173" s="43">
        <f t="shared" si="173"/>
        <v>21094930.370000001</v>
      </c>
      <c r="O173" s="43">
        <f t="shared" si="174"/>
        <v>101823078.42999999</v>
      </c>
      <c r="P173" s="4"/>
    </row>
    <row r="174" spans="1:67" hidden="1" x14ac:dyDescent="0.2">
      <c r="A174" s="1"/>
      <c r="B174" s="28" t="s">
        <v>318</v>
      </c>
      <c r="C174" s="45" t="s">
        <v>319</v>
      </c>
      <c r="D174" s="30">
        <f>+'[1]Presupuesto 2020'!U174</f>
        <v>50327676.25</v>
      </c>
      <c r="E174" s="30">
        <f>+'[1]Programa I'!D174+'[1]Programa II'!D174+'[1]Programa III'!D174+'[1]Programa IV'!D174+'[1]Programa V'!D174</f>
        <v>0</v>
      </c>
      <c r="F174" s="43">
        <f t="shared" si="171"/>
        <v>50327676.25</v>
      </c>
      <c r="G174" s="43">
        <f>+'[1]Programa I'!F174+'[1]Programa II'!F174+'[1]Programa III'!F174+'[1]Programa IV'!F174+'[1]Programa V'!F174</f>
        <v>5443709.4500000002</v>
      </c>
      <c r="H174" s="43">
        <f>+'[1]Total Programa'!U173</f>
        <v>49829432.740000002</v>
      </c>
      <c r="I174" s="43">
        <f t="shared" si="172"/>
        <v>498243.50999999791</v>
      </c>
      <c r="J174" s="44">
        <f t="shared" si="147"/>
        <v>9.8999903656389835E-3</v>
      </c>
      <c r="L174" s="43">
        <f>+'[1]Programa I'!K174+'[1]Programa II'!K174+'[1]Programa III'!K174+'[1]Programa IV'!K174+'[1]Programa V'!K174</f>
        <v>19677262.260000002</v>
      </c>
      <c r="M174" s="43">
        <f>+'[1]Programa I'!L174+'[1]Programa II'!L174+'[1]Programa III'!L174+'[1]Programa IV'!L174+'[1]Programa V'!L174</f>
        <v>30152170.48</v>
      </c>
      <c r="N174" s="43">
        <f t="shared" si="173"/>
        <v>49829432.740000002</v>
      </c>
      <c r="O174" s="43">
        <f t="shared" si="174"/>
        <v>498243.50999999791</v>
      </c>
      <c r="P174" s="4"/>
    </row>
    <row r="175" spans="1:67" hidden="1" x14ac:dyDescent="0.2">
      <c r="A175" s="1"/>
      <c r="B175" s="28" t="s">
        <v>320</v>
      </c>
      <c r="C175" s="45" t="s">
        <v>321</v>
      </c>
      <c r="D175" s="30">
        <f>+'[1]Presupuesto 2020'!U175</f>
        <v>0</v>
      </c>
      <c r="E175" s="30">
        <f>+'[1]Programa I'!D175+'[1]Programa II'!D175+'[1]Programa III'!D175+'[1]Programa IV'!D175+'[1]Programa V'!D175</f>
        <v>0</v>
      </c>
      <c r="F175" s="43">
        <f t="shared" si="171"/>
        <v>0</v>
      </c>
      <c r="G175" s="43">
        <f>+'[1]Programa I'!F175+'[1]Programa II'!F175+'[1]Programa III'!F175+'[1]Programa IV'!F175+'[1]Programa V'!F175</f>
        <v>0</v>
      </c>
      <c r="H175" s="43">
        <f>+'[1]Total Programa'!U174</f>
        <v>0</v>
      </c>
      <c r="I175" s="43">
        <f t="shared" si="172"/>
        <v>0</v>
      </c>
      <c r="J175" s="44">
        <f t="shared" si="147"/>
        <v>0</v>
      </c>
      <c r="K175" s="1"/>
      <c r="L175" s="43">
        <f>+'[1]Programa I'!K175+'[1]Programa II'!K175+'[1]Programa III'!K175+'[1]Programa IV'!K175+'[1]Programa V'!K175</f>
        <v>0</v>
      </c>
      <c r="M175" s="43">
        <f>+'[1]Programa I'!L175+'[1]Programa II'!L175+'[1]Programa III'!L175+'[1]Programa IV'!L175+'[1]Programa V'!L175</f>
        <v>0</v>
      </c>
      <c r="N175" s="43">
        <f t="shared" si="173"/>
        <v>0</v>
      </c>
      <c r="O175" s="43">
        <f t="shared" si="174"/>
        <v>0</v>
      </c>
      <c r="P175" s="4"/>
    </row>
    <row r="176" spans="1:67" hidden="1" x14ac:dyDescent="0.2">
      <c r="A176" s="1"/>
      <c r="B176" s="28" t="s">
        <v>322</v>
      </c>
      <c r="C176" s="45" t="s">
        <v>323</v>
      </c>
      <c r="D176" s="30">
        <f>+'[1]Presupuesto 2020'!U176</f>
        <v>1064460</v>
      </c>
      <c r="E176" s="30">
        <f>+'[1]Programa I'!D176+'[1]Programa II'!D176+'[1]Programa III'!D176+'[1]Programa IV'!D176+'[1]Programa V'!D176</f>
        <v>0</v>
      </c>
      <c r="F176" s="43">
        <f>SUM(D176:E176)</f>
        <v>1064460</v>
      </c>
      <c r="G176" s="43">
        <f>+'[1]Programa I'!F176+'[1]Programa II'!F176+'[1]Programa III'!F176+'[1]Programa IV'!F176+'[1]Programa V'!F176</f>
        <v>0</v>
      </c>
      <c r="H176" s="43">
        <f>+'[1]Total Programa'!U175</f>
        <v>324033.15000000002</v>
      </c>
      <c r="I176" s="43">
        <f t="shared" si="172"/>
        <v>740426.85</v>
      </c>
      <c r="J176" s="51">
        <f t="shared" si="147"/>
        <v>0.6955891719745223</v>
      </c>
      <c r="K176" s="52"/>
      <c r="L176" s="43">
        <f>+'[1]Programa I'!K176+'[1]Programa II'!K176+'[1]Programa III'!K176+'[1]Programa IV'!K176+'[1]Programa V'!K176</f>
        <v>0</v>
      </c>
      <c r="M176" s="43">
        <f>+'[1]Programa I'!L176+'[1]Programa II'!L176+'[1]Programa III'!L176+'[1]Programa IV'!L176+'[1]Programa V'!L176</f>
        <v>324033.15000000002</v>
      </c>
      <c r="N176" s="43">
        <f t="shared" si="173"/>
        <v>324033.15000000002</v>
      </c>
      <c r="O176" s="43">
        <f t="shared" si="174"/>
        <v>740426.85</v>
      </c>
      <c r="P176" s="4"/>
    </row>
    <row r="177" spans="1:16" hidden="1" x14ac:dyDescent="0.2">
      <c r="A177" s="1"/>
      <c r="B177" s="28" t="s">
        <v>324</v>
      </c>
      <c r="C177" s="45" t="s">
        <v>325</v>
      </c>
      <c r="D177" s="30">
        <f>+'[1]Presupuesto 2020'!U177</f>
        <v>15000000</v>
      </c>
      <c r="E177" s="30">
        <f>+'[1]Programa I'!D177+'[1]Programa II'!D177+'[1]Programa III'!D177+'[1]Programa IV'!D177+'[1]Programa V'!D177</f>
        <v>0</v>
      </c>
      <c r="F177" s="43">
        <f t="shared" ref="F177" si="175">SUM(D177:E177)</f>
        <v>15000000</v>
      </c>
      <c r="G177" s="43">
        <f>+'[1]Programa I'!F177+'[1]Programa II'!F177+'[1]Programa III'!F177+'[1]Programa IV'!F177+'[1]Programa V'!F177</f>
        <v>0</v>
      </c>
      <c r="H177" s="43">
        <f>+'[1]Total Programa'!U176</f>
        <v>1280925.69</v>
      </c>
      <c r="I177" s="43">
        <f t="shared" si="172"/>
        <v>13719074.310000001</v>
      </c>
      <c r="J177" s="51">
        <f t="shared" si="147"/>
        <v>0.91460495400000008</v>
      </c>
      <c r="K177" s="52"/>
      <c r="L177" s="43">
        <f>+'[1]Programa I'!K177+'[1]Programa II'!K177+'[1]Programa III'!K177+'[1]Programa IV'!K177+'[1]Programa V'!K177</f>
        <v>0</v>
      </c>
      <c r="M177" s="43">
        <f>+'[1]Programa I'!L177+'[1]Programa II'!L177+'[1]Programa III'!L177+'[1]Programa IV'!L177+'[1]Programa V'!L177</f>
        <v>1280925.69</v>
      </c>
      <c r="N177" s="43">
        <f t="shared" si="173"/>
        <v>1280925.69</v>
      </c>
      <c r="O177" s="43">
        <f t="shared" si="174"/>
        <v>13719074.310000001</v>
      </c>
      <c r="P177" s="4"/>
    </row>
    <row r="178" spans="1:16" x14ac:dyDescent="0.2">
      <c r="B178" s="24">
        <v>6.02</v>
      </c>
      <c r="C178" s="132" t="s">
        <v>326</v>
      </c>
      <c r="D178" s="26">
        <f t="shared" ref="D178:I178" si="176">SUM(D179:D181)</f>
        <v>15500000</v>
      </c>
      <c r="E178" s="26">
        <f t="shared" si="176"/>
        <v>3500000</v>
      </c>
      <c r="F178" s="30">
        <f t="shared" si="176"/>
        <v>19000000</v>
      </c>
      <c r="G178" s="30">
        <f t="shared" si="176"/>
        <v>84864</v>
      </c>
      <c r="H178" s="30">
        <f t="shared" si="176"/>
        <v>710628.1</v>
      </c>
      <c r="I178" s="26">
        <f t="shared" si="176"/>
        <v>18289371.899999999</v>
      </c>
      <c r="J178" s="27">
        <f t="shared" si="147"/>
        <v>0.96259852105263155</v>
      </c>
      <c r="K178" s="33"/>
      <c r="L178" s="26">
        <f>SUM(L179:L181)</f>
        <v>169728</v>
      </c>
      <c r="M178" s="26">
        <f>SUM(M179:M181)</f>
        <v>540900.1</v>
      </c>
      <c r="N178" s="26">
        <f>SUM(N179:N181)</f>
        <v>710628.1</v>
      </c>
      <c r="O178" s="26">
        <f>SUM(O179:O181)</f>
        <v>18289371.899999999</v>
      </c>
      <c r="P178" s="4"/>
    </row>
    <row r="179" spans="1:16" hidden="1" x14ac:dyDescent="0.2">
      <c r="A179" s="1"/>
      <c r="B179" s="28" t="s">
        <v>327</v>
      </c>
      <c r="C179" s="46" t="s">
        <v>328</v>
      </c>
      <c r="D179" s="30">
        <f>+'[1]Presupuesto 2020'!U179</f>
        <v>12500000</v>
      </c>
      <c r="E179" s="30">
        <f>+'[1]Programa I'!D179+'[1]Programa II'!D179+'[1]Programa III'!D179+'[1]Programa IV'!D179+'[1]Programa V'!D179</f>
        <v>3500000</v>
      </c>
      <c r="F179" s="43">
        <f t="shared" ref="F179:F181" si="177">SUM(D179:E179)</f>
        <v>16000000</v>
      </c>
      <c r="G179" s="43">
        <f>+'[1]Programa I'!F179+'[1]Programa II'!F179+'[1]Programa III'!F179+'[1]Programa IV'!F179+'[1]Programa V'!F179</f>
        <v>84864</v>
      </c>
      <c r="H179" s="43">
        <f>+'[1]Total Programa'!U178</f>
        <v>435528.1</v>
      </c>
      <c r="I179" s="43">
        <f t="shared" ref="I179:I181" si="178">+F179-H179</f>
        <v>15564471.9</v>
      </c>
      <c r="J179" s="44">
        <f t="shared" si="147"/>
        <v>0.97277949375000006</v>
      </c>
      <c r="L179" s="43">
        <f>+'[1]Programa I'!K179+'[1]Programa II'!K179+'[1]Programa III'!K179+'[1]Programa IV'!K179+'[1]Programa V'!K179</f>
        <v>169728</v>
      </c>
      <c r="M179" s="43">
        <f>+'[1]Programa I'!L179+'[1]Programa II'!L179+'[1]Programa III'!L179+'[1]Programa IV'!L179+'[1]Programa V'!L179</f>
        <v>265800.09999999998</v>
      </c>
      <c r="N179" s="43">
        <f t="shared" ref="N179:N181" si="179">SUM(L179:M179)</f>
        <v>435528.1</v>
      </c>
      <c r="O179" s="43">
        <f>+F179-N179</f>
        <v>15564471.9</v>
      </c>
      <c r="P179" s="4"/>
    </row>
    <row r="180" spans="1:16" hidden="1" x14ac:dyDescent="0.2">
      <c r="A180" s="1"/>
      <c r="B180" s="28" t="s">
        <v>329</v>
      </c>
      <c r="C180" s="46" t="s">
        <v>330</v>
      </c>
      <c r="D180" s="30">
        <f>+'[1]Presupuesto 2020'!U180</f>
        <v>3000000</v>
      </c>
      <c r="E180" s="30">
        <f>+'[1]Programa I'!D180+'[1]Programa II'!D180+'[1]Programa III'!D180+'[1]Programa IV'!D180+'[1]Programa V'!D180</f>
        <v>0</v>
      </c>
      <c r="F180" s="31">
        <f t="shared" si="177"/>
        <v>3000000</v>
      </c>
      <c r="G180" s="31">
        <f>+'[1]Programa I'!F180+'[1]Programa II'!F180+'[1]Programa III'!F180+'[1]Programa IV'!F180+'[1]Programa V'!F180</f>
        <v>0</v>
      </c>
      <c r="H180" s="31">
        <f>+'[1]Total Programa'!U179</f>
        <v>275100</v>
      </c>
      <c r="I180" s="31">
        <f t="shared" si="178"/>
        <v>2724900</v>
      </c>
      <c r="J180" s="31">
        <f t="shared" si="147"/>
        <v>0.9083</v>
      </c>
      <c r="K180" s="59"/>
      <c r="L180" s="31">
        <f>+'[1]Programa I'!K180+'[1]Programa II'!K180+'[1]Programa III'!K180+'[1]Programa IV'!K180+'[1]Programa V'!K180</f>
        <v>0</v>
      </c>
      <c r="M180" s="31">
        <f>+'[1]Programa I'!L180+'[1]Programa II'!L180+'[1]Programa III'!L180+'[1]Programa IV'!L180+'[1]Programa V'!L180</f>
        <v>275100</v>
      </c>
      <c r="N180" s="31">
        <f t="shared" si="179"/>
        <v>275100</v>
      </c>
      <c r="O180" s="30">
        <f>+F180-N180</f>
        <v>2724900</v>
      </c>
      <c r="P180" s="4"/>
    </row>
    <row r="181" spans="1:16" hidden="1" x14ac:dyDescent="0.2">
      <c r="A181" s="1"/>
      <c r="B181" s="39" t="s">
        <v>331</v>
      </c>
      <c r="C181" s="46" t="s">
        <v>332</v>
      </c>
      <c r="D181" s="30">
        <f>+'[1]Presupuesto 2020'!U181</f>
        <v>0</v>
      </c>
      <c r="E181" s="30">
        <f>+'[1]Programa I'!D181+'[1]Programa II'!D181+'[1]Programa III'!D181+'[1]Programa IV'!D181+'[1]Programa V'!D181</f>
        <v>0</v>
      </c>
      <c r="F181" s="30">
        <f t="shared" si="177"/>
        <v>0</v>
      </c>
      <c r="G181" s="30">
        <f>+'[1]Programa I'!F181+'[1]Programa II'!F181+'[1]Programa III'!F181+'[1]Programa IV'!F181+'[1]Programa V'!F181</f>
        <v>0</v>
      </c>
      <c r="H181" s="30">
        <f>+'[1]Total Programa'!U180</f>
        <v>0</v>
      </c>
      <c r="I181" s="30">
        <f t="shared" si="178"/>
        <v>0</v>
      </c>
      <c r="J181" s="34">
        <f t="shared" si="147"/>
        <v>0</v>
      </c>
      <c r="K181" s="1"/>
      <c r="L181" s="30">
        <f>+'[1]Programa I'!K181+'[1]Programa II'!K181+'[1]Programa III'!K181+'[1]Programa IV'!K181+'[1]Programa V'!K181</f>
        <v>0</v>
      </c>
      <c r="M181" s="30">
        <f>+'[1]Programa I'!L181+'[1]Programa II'!L181+'[1]Programa III'!L181+'[1]Programa IV'!L181+'[1]Programa V'!L181</f>
        <v>0</v>
      </c>
      <c r="N181" s="30">
        <f t="shared" si="179"/>
        <v>0</v>
      </c>
      <c r="O181" s="30">
        <f>+F181-N181</f>
        <v>0</v>
      </c>
      <c r="P181" s="4"/>
    </row>
    <row r="182" spans="1:16" x14ac:dyDescent="0.2">
      <c r="B182" s="24">
        <v>6.03</v>
      </c>
      <c r="C182" s="132" t="s">
        <v>333</v>
      </c>
      <c r="D182" s="26">
        <f>SUM(D183+D186)</f>
        <v>85500000</v>
      </c>
      <c r="E182" s="26">
        <f>SUM(E183+E186)</f>
        <v>0</v>
      </c>
      <c r="F182" s="30">
        <f t="shared" ref="F182:I182" si="180">SUM(F183+F186)</f>
        <v>85500000</v>
      </c>
      <c r="G182" s="30">
        <f t="shared" si="180"/>
        <v>2924419.09</v>
      </c>
      <c r="H182" s="30">
        <f t="shared" si="180"/>
        <v>11449991.759999998</v>
      </c>
      <c r="I182" s="26">
        <f t="shared" si="180"/>
        <v>74050008.239999995</v>
      </c>
      <c r="J182" s="27">
        <f t="shared" si="147"/>
        <v>0.86608196771929813</v>
      </c>
      <c r="K182" s="33"/>
      <c r="L182" s="26">
        <f>SUM(L183+L186)</f>
        <v>5041980.96</v>
      </c>
      <c r="M182" s="26">
        <f>SUM(M183+M186)</f>
        <v>6408010.7999999998</v>
      </c>
      <c r="N182" s="26">
        <f t="shared" ref="N182:O182" si="181">SUM(N183+N186)</f>
        <v>11449991.76</v>
      </c>
      <c r="O182" s="26">
        <f t="shared" si="181"/>
        <v>74050008.239999995</v>
      </c>
      <c r="P182" s="4"/>
    </row>
    <row r="183" spans="1:16" s="7" customFormat="1" hidden="1" x14ac:dyDescent="0.2">
      <c r="A183" s="1"/>
      <c r="B183" s="24" t="s">
        <v>334</v>
      </c>
      <c r="C183" s="35" t="s">
        <v>335</v>
      </c>
      <c r="D183" s="26">
        <f t="shared" ref="D183:H183" si="182">SUM(D184:D185)</f>
        <v>62500000</v>
      </c>
      <c r="E183" s="26">
        <f t="shared" si="182"/>
        <v>0</v>
      </c>
      <c r="F183" s="26">
        <f t="shared" si="182"/>
        <v>62500000</v>
      </c>
      <c r="G183" s="26">
        <f t="shared" si="182"/>
        <v>1565360.14</v>
      </c>
      <c r="H183" s="26">
        <f t="shared" si="182"/>
        <v>6222769.8499999996</v>
      </c>
      <c r="I183" s="26">
        <f>SUM(I184:I185)</f>
        <v>56277230.149999999</v>
      </c>
      <c r="J183" s="27">
        <f t="shared" si="147"/>
        <v>0.90043568239999994</v>
      </c>
      <c r="K183" s="33"/>
      <c r="L183" s="26">
        <f t="shared" ref="L183:N183" si="183">SUM(L184:L185)</f>
        <v>1565360.14</v>
      </c>
      <c r="M183" s="26">
        <f t="shared" si="183"/>
        <v>4657409.71</v>
      </c>
      <c r="N183" s="26">
        <f t="shared" si="183"/>
        <v>6222769.8499999996</v>
      </c>
      <c r="O183" s="26">
        <f>SUM(O184:O185)</f>
        <v>56277230.149999999</v>
      </c>
      <c r="P183" s="4"/>
    </row>
    <row r="184" spans="1:16" hidden="1" x14ac:dyDescent="0.2">
      <c r="A184" s="1"/>
      <c r="B184" s="28" t="s">
        <v>336</v>
      </c>
      <c r="C184" s="46" t="s">
        <v>337</v>
      </c>
      <c r="D184" s="30">
        <f>+'[1]Presupuesto 2020'!U184</f>
        <v>37500000</v>
      </c>
      <c r="E184" s="30">
        <f>+'[1]Programa I'!D184+'[1]Programa II'!D184+'[1]Programa III'!D184+'[1]Programa IV'!D184+'[1]Programa V'!D184</f>
        <v>0</v>
      </c>
      <c r="F184" s="43">
        <f t="shared" ref="F184:F186" si="184">SUM(D184:E184)</f>
        <v>37500000</v>
      </c>
      <c r="G184" s="43">
        <f>+'[1]Programa I'!F184+'[1]Programa II'!F184+'[1]Programa III'!F184+'[1]Programa IV'!F184+'[1]Programa V'!F184</f>
        <v>0</v>
      </c>
      <c r="H184" s="43">
        <f>+'[1]Total Programa'!U183</f>
        <v>0</v>
      </c>
      <c r="I184" s="43">
        <f t="shared" ref="I184:I186" si="185">+F184-H184</f>
        <v>37500000</v>
      </c>
      <c r="J184" s="44">
        <f t="shared" si="147"/>
        <v>1</v>
      </c>
      <c r="L184" s="43">
        <f>+'[1]Programa I'!K184+'[1]Programa II'!K184+'[1]Programa III'!K184+'[1]Programa IV'!K184+'[1]Programa V'!K184</f>
        <v>0</v>
      </c>
      <c r="M184" s="43">
        <f>+'[1]Programa I'!L184+'[1]Programa II'!L184+'[1]Programa III'!L184+'[1]Programa IV'!L184+'[1]Programa V'!L184</f>
        <v>0</v>
      </c>
      <c r="N184" s="43">
        <f t="shared" ref="N184:N186" si="186">SUM(L184:M184)</f>
        <v>0</v>
      </c>
      <c r="O184" s="43">
        <f>+F184-N184</f>
        <v>37500000</v>
      </c>
      <c r="P184" s="4"/>
    </row>
    <row r="185" spans="1:16" hidden="1" x14ac:dyDescent="0.2">
      <c r="A185" s="1"/>
      <c r="B185" s="28" t="s">
        <v>338</v>
      </c>
      <c r="C185" s="46" t="s">
        <v>339</v>
      </c>
      <c r="D185" s="30">
        <f>+'[1]Presupuesto 2020'!U185</f>
        <v>25000000</v>
      </c>
      <c r="E185" s="30">
        <f>+'[1]Programa I'!D185+'[1]Programa II'!D185+'[1]Programa III'!D185+'[1]Programa IV'!D185+'[1]Programa V'!D185</f>
        <v>0</v>
      </c>
      <c r="F185" s="43">
        <f t="shared" si="184"/>
        <v>25000000</v>
      </c>
      <c r="G185" s="43">
        <f>+'[1]Programa I'!F185+'[1]Programa II'!F185+'[1]Programa III'!F185+'[1]Programa IV'!F185+'[1]Programa V'!F185</f>
        <v>1565360.14</v>
      </c>
      <c r="H185" s="43">
        <f>+'[1]Total Programa'!U184</f>
        <v>6222769.8499999996</v>
      </c>
      <c r="I185" s="43">
        <f t="shared" si="185"/>
        <v>18777230.149999999</v>
      </c>
      <c r="J185" s="44">
        <f t="shared" si="147"/>
        <v>0.75108920599999995</v>
      </c>
      <c r="L185" s="43">
        <f>+'[1]Programa I'!K185+'[1]Programa II'!K185+'[1]Programa III'!K185+'[1]Programa IV'!K185+'[1]Programa V'!K185</f>
        <v>1565360.14</v>
      </c>
      <c r="M185" s="43">
        <f>+'[1]Programa I'!L185+'[1]Programa II'!L185+'[1]Programa III'!L185+'[1]Programa IV'!L185+'[1]Programa V'!L185</f>
        <v>4657409.71</v>
      </c>
      <c r="N185" s="43">
        <f t="shared" si="186"/>
        <v>6222769.8499999996</v>
      </c>
      <c r="O185" s="43">
        <f>+F185-N185</f>
        <v>18777230.149999999</v>
      </c>
      <c r="P185" s="4"/>
    </row>
    <row r="186" spans="1:16" hidden="1" x14ac:dyDescent="0.2">
      <c r="A186" s="1"/>
      <c r="B186" s="39" t="s">
        <v>340</v>
      </c>
      <c r="C186" s="60" t="s">
        <v>341</v>
      </c>
      <c r="D186" s="30">
        <f>+'[1]Presupuesto 2020'!U186</f>
        <v>23000000</v>
      </c>
      <c r="E186" s="30">
        <f>+'[1]Programa I'!D186+'[1]Programa II'!D186+'[1]Programa III'!D186+'[1]Programa IV'!D186+'[1]Programa V'!D186</f>
        <v>0</v>
      </c>
      <c r="F186" s="43">
        <f t="shared" si="184"/>
        <v>23000000</v>
      </c>
      <c r="G186" s="43">
        <f>+'[1]Programa I'!F186+'[1]Programa II'!F186+'[1]Programa III'!F186+'[1]Programa IV'!F186+'[1]Programa V'!F186</f>
        <v>1359058.95</v>
      </c>
      <c r="H186" s="43">
        <f>+'[1]Total Programa'!U185</f>
        <v>5227221.9099999992</v>
      </c>
      <c r="I186" s="43">
        <f t="shared" si="185"/>
        <v>17772778.09</v>
      </c>
      <c r="J186" s="44">
        <f t="shared" si="147"/>
        <v>0.77272948217391302</v>
      </c>
      <c r="L186" s="43">
        <f>+'[1]Programa I'!K186+'[1]Programa II'!K186+'[1]Programa III'!K186+'[1]Programa IV'!K186+'[1]Programa V'!K186</f>
        <v>3476620.8200000003</v>
      </c>
      <c r="M186" s="43">
        <f>+'[1]Programa I'!L186+'[1]Programa II'!L186+'[1]Programa III'!L186+'[1]Programa IV'!L186+'[1]Programa V'!L186</f>
        <v>1750601.0899999999</v>
      </c>
      <c r="N186" s="43">
        <f t="shared" si="186"/>
        <v>5227221.91</v>
      </c>
      <c r="O186" s="43">
        <f>+F186-N186</f>
        <v>17772778.09</v>
      </c>
      <c r="P186" s="4"/>
    </row>
    <row r="187" spans="1:16" ht="12.95" customHeight="1" x14ac:dyDescent="0.2">
      <c r="B187" s="24">
        <v>6.04</v>
      </c>
      <c r="C187" s="132" t="s">
        <v>342</v>
      </c>
      <c r="D187" s="25">
        <f>SUM(D188+D194+D212)</f>
        <v>943911984.73999977</v>
      </c>
      <c r="E187" s="25">
        <f>SUM(E188+E194+E212)</f>
        <v>4680000.0000000019</v>
      </c>
      <c r="F187" s="30">
        <f t="shared" ref="F187:I187" si="187">SUM(F188+F194+F212)</f>
        <v>948591984.74000001</v>
      </c>
      <c r="G187" s="30">
        <f t="shared" si="187"/>
        <v>46894463.259999998</v>
      </c>
      <c r="H187" s="30">
        <f t="shared" si="187"/>
        <v>282031897.00999999</v>
      </c>
      <c r="I187" s="26">
        <f t="shared" si="187"/>
        <v>666560087.7299999</v>
      </c>
      <c r="J187" s="27">
        <f t="shared" si="147"/>
        <v>0.70268366004873806</v>
      </c>
      <c r="K187" s="33"/>
      <c r="L187" s="26">
        <f t="shared" ref="L187:O187" si="188">SUM(L188+L194+L212)</f>
        <v>153886628.53999999</v>
      </c>
      <c r="M187" s="26">
        <f t="shared" si="188"/>
        <v>128145268.47</v>
      </c>
      <c r="N187" s="26">
        <f t="shared" si="188"/>
        <v>282031897.00999999</v>
      </c>
      <c r="O187" s="26">
        <f t="shared" si="188"/>
        <v>666560087.7299999</v>
      </c>
      <c r="P187" s="4"/>
    </row>
    <row r="188" spans="1:16" s="7" customFormat="1" hidden="1" x14ac:dyDescent="0.2">
      <c r="A188" s="1"/>
      <c r="B188" s="41" t="s">
        <v>343</v>
      </c>
      <c r="C188" s="35" t="s">
        <v>344</v>
      </c>
      <c r="D188" s="26">
        <f>SUM(D189:D193)</f>
        <v>51856846.920000002</v>
      </c>
      <c r="E188" s="26">
        <f>SUM(E189:E193)</f>
        <v>-180817.59999999998</v>
      </c>
      <c r="F188" s="26">
        <f t="shared" ref="F188:I188" si="189">SUM(F189:F193)</f>
        <v>51676029.320000008</v>
      </c>
      <c r="G188" s="26">
        <f t="shared" si="189"/>
        <v>1796202.8</v>
      </c>
      <c r="H188" s="26">
        <f t="shared" si="189"/>
        <v>11474465.32</v>
      </c>
      <c r="I188" s="26">
        <f t="shared" si="189"/>
        <v>40201564</v>
      </c>
      <c r="J188" s="27">
        <f t="shared" si="147"/>
        <v>0.77795381202868308</v>
      </c>
      <c r="K188" s="33"/>
      <c r="L188" s="26">
        <f t="shared" ref="L188:O188" si="190">SUM(L189:L193)</f>
        <v>5283360.12</v>
      </c>
      <c r="M188" s="26">
        <f t="shared" si="190"/>
        <v>6191105.2000000002</v>
      </c>
      <c r="N188" s="26">
        <f t="shared" si="190"/>
        <v>11474465.32</v>
      </c>
      <c r="O188" s="26">
        <f t="shared" si="190"/>
        <v>40201564</v>
      </c>
      <c r="P188" s="4"/>
    </row>
    <row r="189" spans="1:16" hidden="1" x14ac:dyDescent="0.2">
      <c r="A189" s="1"/>
      <c r="B189" s="28" t="s">
        <v>345</v>
      </c>
      <c r="C189" s="61" t="s">
        <v>346</v>
      </c>
      <c r="D189" s="30">
        <f>+'[1]Presupuesto 2020'!U189</f>
        <v>27614859.670000002</v>
      </c>
      <c r="E189" s="30">
        <f>+'[1]Programa I'!D189+'[1]Programa II'!D189+'[1]Programa III'!D189+'[1]Programa IV'!D189+'[1]Programa V'!D189</f>
        <v>680000</v>
      </c>
      <c r="F189" s="43">
        <f t="shared" ref="F189:F193" si="191">SUM(D189:E189)</f>
        <v>28294859.670000002</v>
      </c>
      <c r="G189" s="43">
        <f>+'[1]Programa I'!F189+'[1]Programa II'!F189+'[1]Programa III'!F189+'[1]Programa IV'!F189+'[1]Programa V'!F189</f>
        <v>1679541.6</v>
      </c>
      <c r="H189" s="43">
        <f>+'[1]Total Programa'!U188</f>
        <v>10092972.52</v>
      </c>
      <c r="I189" s="43">
        <f t="shared" ref="I189:I193" si="192">+F189-H189</f>
        <v>18201887.150000002</v>
      </c>
      <c r="J189" s="44">
        <f t="shared" si="147"/>
        <v>0.64329307027095073</v>
      </c>
      <c r="L189" s="43">
        <f>+'[1]Programa I'!K189+'[1]Programa II'!K189+'[1]Programa III'!K189+'[1]Programa IV'!K189+'[1]Programa V'!K189</f>
        <v>4382230.32</v>
      </c>
      <c r="M189" s="43">
        <f>+'[1]Programa I'!L189+'[1]Programa II'!L189+'[1]Programa III'!L189+'[1]Programa IV'!L189+'[1]Programa V'!L189</f>
        <v>5710742.2000000002</v>
      </c>
      <c r="N189" s="43">
        <f t="shared" ref="N189:N193" si="193">SUM(L189:M189)</f>
        <v>10092972.52</v>
      </c>
      <c r="O189" s="43">
        <f>+F189-N189</f>
        <v>18201887.150000002</v>
      </c>
      <c r="P189" s="4"/>
    </row>
    <row r="190" spans="1:16" hidden="1" x14ac:dyDescent="0.2">
      <c r="A190" s="1"/>
      <c r="B190" s="28" t="s">
        <v>347</v>
      </c>
      <c r="C190" s="61" t="s">
        <v>348</v>
      </c>
      <c r="D190" s="30">
        <f>+'[1]Presupuesto 2020'!U190</f>
        <v>2378327.87</v>
      </c>
      <c r="E190" s="30">
        <f>+'[1]Programa I'!D190+'[1]Programa II'!D190+'[1]Programa III'!D190+'[1]Programa IV'!D190+'[1]Programa V'!D190</f>
        <v>-200817.6</v>
      </c>
      <c r="F190" s="43">
        <f t="shared" si="191"/>
        <v>2177510.27</v>
      </c>
      <c r="G190" s="43">
        <f>+'[1]Programa I'!F190+'[1]Programa II'!F190+'[1]Programa III'!F190+'[1]Programa IV'!F190+'[1]Programa V'!F190</f>
        <v>116661.2</v>
      </c>
      <c r="H190" s="43">
        <f>+'[1]Total Programa'!U189</f>
        <v>259967.8</v>
      </c>
      <c r="I190" s="43">
        <f t="shared" si="192"/>
        <v>1917542.47</v>
      </c>
      <c r="J190" s="44">
        <f t="shared" si="147"/>
        <v>0.88061236560780953</v>
      </c>
      <c r="L190" s="43">
        <f>+'[1]Programa I'!K190+'[1]Programa II'!K190+'[1]Programa III'!K190+'[1]Programa IV'!K190+'[1]Programa V'!K190</f>
        <v>259967.8</v>
      </c>
      <c r="M190" s="43">
        <f>+'[1]Programa I'!L190+'[1]Programa II'!L190+'[1]Programa III'!L190+'[1]Programa IV'!L190+'[1]Programa V'!L190</f>
        <v>0</v>
      </c>
      <c r="N190" s="43">
        <f t="shared" si="193"/>
        <v>259967.8</v>
      </c>
      <c r="O190" s="43">
        <f>+F190-N190</f>
        <v>1917542.47</v>
      </c>
      <c r="P190" s="4"/>
    </row>
    <row r="191" spans="1:16" hidden="1" x14ac:dyDescent="0.2">
      <c r="A191" s="1"/>
      <c r="B191" s="28" t="s">
        <v>349</v>
      </c>
      <c r="C191" s="61" t="s">
        <v>350</v>
      </c>
      <c r="D191" s="30">
        <f>+'[1]Presupuesto 2020'!U191</f>
        <v>0</v>
      </c>
      <c r="E191" s="30">
        <f>+'[1]Programa I'!D191+'[1]Programa II'!D191+'[1]Programa III'!D191+'[1]Programa IV'!D191+'[1]Programa V'!D191</f>
        <v>0</v>
      </c>
      <c r="F191" s="43">
        <f t="shared" si="191"/>
        <v>0</v>
      </c>
      <c r="G191" s="43">
        <f>+'[1]Programa I'!F191+'[1]Programa II'!F191+'[1]Programa III'!F191+'[1]Programa IV'!F191+'[1]Programa V'!F191</f>
        <v>0</v>
      </c>
      <c r="H191" s="43">
        <f>+'[1]Total Programa'!U190</f>
        <v>0</v>
      </c>
      <c r="I191" s="43">
        <f t="shared" si="192"/>
        <v>0</v>
      </c>
      <c r="J191" s="44">
        <f t="shared" si="147"/>
        <v>0</v>
      </c>
      <c r="K191" s="1"/>
      <c r="L191" s="43">
        <f>+'[1]Programa I'!K191+'[1]Programa II'!K191+'[1]Programa III'!K191+'[1]Programa IV'!K191+'[1]Programa V'!K191</f>
        <v>0</v>
      </c>
      <c r="M191" s="43">
        <f>+'[1]Programa I'!L191+'[1]Programa II'!L191+'[1]Programa III'!L191+'[1]Programa IV'!L191+'[1]Programa V'!L191</f>
        <v>0</v>
      </c>
      <c r="N191" s="43">
        <f t="shared" si="193"/>
        <v>0</v>
      </c>
      <c r="O191" s="43">
        <f>+F191-N191</f>
        <v>0</v>
      </c>
      <c r="P191" s="4"/>
    </row>
    <row r="192" spans="1:16" hidden="1" x14ac:dyDescent="0.2">
      <c r="A192" s="1"/>
      <c r="B192" s="39" t="s">
        <v>351</v>
      </c>
      <c r="C192" s="61" t="s">
        <v>352</v>
      </c>
      <c r="D192" s="30">
        <f>+'[1]Presupuesto 2020'!U192</f>
        <v>16705554.710000001</v>
      </c>
      <c r="E192" s="30">
        <f>+'[1]Programa I'!D192+'[1]Programa II'!D192+'[1]Programa III'!D192+'[1]Programa IV'!D192+'[1]Programa V'!D192</f>
        <v>0</v>
      </c>
      <c r="F192" s="43">
        <f t="shared" si="191"/>
        <v>16705554.710000001</v>
      </c>
      <c r="G192" s="43">
        <f>+'[1]Programa I'!F192+'[1]Programa II'!F192+'[1]Programa III'!F192+'[1]Programa IV'!F192+'[1]Programa V'!F192</f>
        <v>0</v>
      </c>
      <c r="H192" s="43">
        <f>+'[1]Total Programa'!U191</f>
        <v>0</v>
      </c>
      <c r="I192" s="43">
        <f t="shared" si="192"/>
        <v>16705554.710000001</v>
      </c>
      <c r="J192" s="44">
        <f t="shared" si="147"/>
        <v>1</v>
      </c>
      <c r="L192" s="43">
        <f>+'[1]Programa I'!K192+'[1]Programa II'!K192+'[1]Programa III'!K192+'[1]Programa IV'!K192+'[1]Programa V'!K192</f>
        <v>0</v>
      </c>
      <c r="M192" s="43">
        <f>+'[1]Programa I'!L192+'[1]Programa II'!L192+'[1]Programa III'!L192+'[1]Programa IV'!L192+'[1]Programa V'!L192</f>
        <v>0</v>
      </c>
      <c r="N192" s="43">
        <f t="shared" si="193"/>
        <v>0</v>
      </c>
      <c r="O192" s="43">
        <f>+F192-N192</f>
        <v>16705554.710000001</v>
      </c>
      <c r="P192" s="4"/>
    </row>
    <row r="193" spans="1:16" hidden="1" x14ac:dyDescent="0.2">
      <c r="A193" s="1"/>
      <c r="B193" s="39" t="s">
        <v>353</v>
      </c>
      <c r="C193" s="61" t="s">
        <v>354</v>
      </c>
      <c r="D193" s="30">
        <f>+'[1]Presupuesto 2020'!U193</f>
        <v>5158104.67</v>
      </c>
      <c r="E193" s="30">
        <f>+'[1]Programa I'!D193+'[1]Programa II'!D193+'[1]Programa III'!D193+'[1]Programa IV'!D193+'[1]Programa V'!D193</f>
        <v>-660000</v>
      </c>
      <c r="F193" s="43">
        <f t="shared" si="191"/>
        <v>4498104.67</v>
      </c>
      <c r="G193" s="43">
        <f>+'[1]Programa I'!F193+'[1]Programa II'!F193+'[1]Programa III'!F193+'[1]Programa IV'!F193+'[1]Programa V'!F193</f>
        <v>0</v>
      </c>
      <c r="H193" s="43">
        <f>+'[1]Total Programa'!U192</f>
        <v>1121525</v>
      </c>
      <c r="I193" s="43">
        <f t="shared" si="192"/>
        <v>3376579.67</v>
      </c>
      <c r="J193" s="44">
        <f t="shared" si="147"/>
        <v>0.75066720712837476</v>
      </c>
      <c r="L193" s="43">
        <f>+'[1]Programa I'!K193+'[1]Programa II'!K193+'[1]Programa III'!K193+'[1]Programa IV'!K193+'[1]Programa V'!K193</f>
        <v>641162</v>
      </c>
      <c r="M193" s="43">
        <f>+'[1]Programa I'!L193+'[1]Programa II'!L193+'[1]Programa III'!L193+'[1]Programa IV'!L193+'[1]Programa V'!L193</f>
        <v>480363</v>
      </c>
      <c r="N193" s="43">
        <f t="shared" si="193"/>
        <v>1121525</v>
      </c>
      <c r="O193" s="43">
        <f>+F193-N193</f>
        <v>3376579.67</v>
      </c>
      <c r="P193" s="4"/>
    </row>
    <row r="194" spans="1:16" s="7" customFormat="1" hidden="1" x14ac:dyDescent="0.2">
      <c r="A194" s="1"/>
      <c r="B194" s="41" t="s">
        <v>355</v>
      </c>
      <c r="C194" s="62" t="s">
        <v>356</v>
      </c>
      <c r="D194" s="26">
        <f>SUM(D195:D211)</f>
        <v>891105137.81999981</v>
      </c>
      <c r="E194" s="26">
        <f>SUM(E195:E211)</f>
        <v>4860817.6000000015</v>
      </c>
      <c r="F194" s="26">
        <f t="shared" ref="F194:I194" si="194">SUM(F195:F211)</f>
        <v>895965955.41999996</v>
      </c>
      <c r="G194" s="26">
        <f t="shared" si="194"/>
        <v>45098260.460000001</v>
      </c>
      <c r="H194" s="26">
        <f t="shared" si="194"/>
        <v>270557431.69</v>
      </c>
      <c r="I194" s="26">
        <f t="shared" si="194"/>
        <v>625408523.7299999</v>
      </c>
      <c r="J194" s="27">
        <f t="shared" si="147"/>
        <v>0.69802710688580638</v>
      </c>
      <c r="K194" s="33"/>
      <c r="L194" s="26">
        <f t="shared" ref="L194:O194" si="195">SUM(L195:L211)</f>
        <v>148603268.41999999</v>
      </c>
      <c r="M194" s="26">
        <f t="shared" si="195"/>
        <v>121954163.27</v>
      </c>
      <c r="N194" s="26">
        <f t="shared" si="195"/>
        <v>270557431.69</v>
      </c>
      <c r="O194" s="26">
        <f t="shared" si="195"/>
        <v>625408523.7299999</v>
      </c>
      <c r="P194" s="4"/>
    </row>
    <row r="195" spans="1:16" hidden="1" x14ac:dyDescent="0.2">
      <c r="A195" s="1"/>
      <c r="B195" s="39" t="s">
        <v>357</v>
      </c>
      <c r="C195" s="61" t="s">
        <v>358</v>
      </c>
      <c r="D195" s="30">
        <f>+'[1]Presupuesto 2020'!U195</f>
        <v>235725600.50999999</v>
      </c>
      <c r="E195" s="30">
        <f>+'[1]Programa I'!D195+'[1]Programa II'!D195+'[1]Programa III'!D195+'[1]Programa IV'!D195+'[1]Programa V'!D195</f>
        <v>0</v>
      </c>
      <c r="F195" s="43">
        <f t="shared" ref="F195:F211" si="196">SUM(D195:E195)</f>
        <v>235725600.50999999</v>
      </c>
      <c r="G195" s="43">
        <f>+'[1]Programa I'!F195+'[1]Programa II'!F195+'[1]Programa III'!F195+'[1]Programa IV'!F195+'[1]Programa V'!F195</f>
        <v>15556179.279999999</v>
      </c>
      <c r="H195" s="43">
        <f>+'[1]Total Programa'!U194</f>
        <v>56522514.540000007</v>
      </c>
      <c r="I195" s="43">
        <f t="shared" ref="I195:I211" si="197">+F195-H195</f>
        <v>179203085.96999997</v>
      </c>
      <c r="J195" s="44">
        <f t="shared" si="147"/>
        <v>0.76021902407837028</v>
      </c>
      <c r="L195" s="43">
        <f>+'[1]Programa I'!K195+'[1]Programa II'!K195+'[1]Programa III'!K195+'[1]Programa IV'!K195+'[1]Programa V'!K195</f>
        <v>38714719.899999999</v>
      </c>
      <c r="M195" s="43">
        <f>+'[1]Programa I'!L195+'[1]Programa II'!L195+'[1]Programa III'!L195+'[1]Programa IV'!L195+'[1]Programa V'!L195</f>
        <v>17807794.640000001</v>
      </c>
      <c r="N195" s="43">
        <f t="shared" ref="N195:N211" si="198">SUM(L195:M195)</f>
        <v>56522514.539999999</v>
      </c>
      <c r="O195" s="43">
        <f t="shared" ref="O195:O211" si="199">+F195-N195</f>
        <v>179203085.97</v>
      </c>
      <c r="P195" s="4"/>
    </row>
    <row r="196" spans="1:16" hidden="1" x14ac:dyDescent="0.2">
      <c r="A196" s="1"/>
      <c r="B196" s="39" t="s">
        <v>359</v>
      </c>
      <c r="C196" s="61" t="s">
        <v>360</v>
      </c>
      <c r="D196" s="30">
        <f>+'[1]Presupuesto 2020'!U196</f>
        <v>186168695.30000001</v>
      </c>
      <c r="E196" s="30">
        <f>+'[1]Programa I'!D196+'[1]Programa II'!D196+'[1]Programa III'!D196+'[1]Programa IV'!D196+'[1]Programa V'!D196</f>
        <v>3384557.6</v>
      </c>
      <c r="F196" s="43">
        <f t="shared" si="196"/>
        <v>189553252.90000001</v>
      </c>
      <c r="G196" s="43">
        <f>+'[1]Programa I'!F196+'[1]Programa II'!F196+'[1]Programa III'!F196+'[1]Programa IV'!F196+'[1]Programa V'!F196</f>
        <v>16048893.529999999</v>
      </c>
      <c r="H196" s="43">
        <f>+'[1]Total Programa'!U195</f>
        <v>65249329.299999997</v>
      </c>
      <c r="I196" s="43">
        <f t="shared" si="197"/>
        <v>124303923.60000001</v>
      </c>
      <c r="J196" s="44">
        <f t="shared" si="147"/>
        <v>0.65577309646897652</v>
      </c>
      <c r="L196" s="43">
        <f>+'[1]Programa I'!K196+'[1]Programa II'!K196+'[1]Programa III'!K196+'[1]Programa IV'!K196+'[1]Programa V'!K196</f>
        <v>37940796.68</v>
      </c>
      <c r="M196" s="43">
        <f>+'[1]Programa I'!L196+'[1]Programa II'!L196+'[1]Programa III'!L196+'[1]Programa IV'!L196+'[1]Programa V'!L196</f>
        <v>27308532.620000001</v>
      </c>
      <c r="N196" s="43">
        <f t="shared" si="198"/>
        <v>65249329.299999997</v>
      </c>
      <c r="O196" s="43">
        <f t="shared" si="199"/>
        <v>124303923.60000001</v>
      </c>
      <c r="P196" s="4"/>
    </row>
    <row r="197" spans="1:16" hidden="1" x14ac:dyDescent="0.2">
      <c r="A197" s="1"/>
      <c r="B197" s="39" t="s">
        <v>361</v>
      </c>
      <c r="C197" s="61" t="s">
        <v>362</v>
      </c>
      <c r="D197" s="30">
        <f>+'[1]Presupuesto 2020'!U197</f>
        <v>234744201.25999999</v>
      </c>
      <c r="E197" s="30">
        <f>+'[1]Programa I'!D197+'[1]Programa II'!D197+'[1]Programa III'!D197+'[1]Programa IV'!D197+'[1]Programa V'!D197</f>
        <v>-22860000</v>
      </c>
      <c r="F197" s="43">
        <f t="shared" si="196"/>
        <v>211884201.25999999</v>
      </c>
      <c r="G197" s="43">
        <f>+'[1]Programa I'!F197+'[1]Programa II'!F197+'[1]Programa III'!F197+'[1]Programa IV'!F197+'[1]Programa V'!F197</f>
        <v>3134338.09</v>
      </c>
      <c r="H197" s="43">
        <f>+'[1]Total Programa'!U196</f>
        <v>69736964.450000003</v>
      </c>
      <c r="I197" s="43">
        <f t="shared" si="197"/>
        <v>142147236.81</v>
      </c>
      <c r="J197" s="44">
        <f t="shared" si="147"/>
        <v>0.67087227818167161</v>
      </c>
      <c r="L197" s="43">
        <f>+'[1]Programa I'!K197+'[1]Programa II'!K197+'[1]Programa III'!K197+'[1]Programa IV'!K197+'[1]Programa V'!K197</f>
        <v>33135271.490000002</v>
      </c>
      <c r="M197" s="43">
        <f>+'[1]Programa I'!L197+'[1]Programa II'!L197+'[1]Programa III'!L197+'[1]Programa IV'!L197+'[1]Programa V'!L197</f>
        <v>36601692.960000001</v>
      </c>
      <c r="N197" s="43">
        <f t="shared" si="198"/>
        <v>69736964.450000003</v>
      </c>
      <c r="O197" s="43">
        <f t="shared" si="199"/>
        <v>142147236.81</v>
      </c>
      <c r="P197" s="4"/>
    </row>
    <row r="198" spans="1:16" hidden="1" x14ac:dyDescent="0.2">
      <c r="A198" s="1"/>
      <c r="B198" s="39" t="s">
        <v>363</v>
      </c>
      <c r="C198" s="61" t="s">
        <v>364</v>
      </c>
      <c r="D198" s="30">
        <f>+'[1]Presupuesto 2020'!U198</f>
        <v>90866723.319999993</v>
      </c>
      <c r="E198" s="30">
        <f>+'[1]Programa I'!D198+'[1]Programa II'!D198+'[1]Programa III'!D198+'[1]Programa IV'!D198+'[1]Programa V'!D198</f>
        <v>3000000</v>
      </c>
      <c r="F198" s="43">
        <f t="shared" si="196"/>
        <v>93866723.319999993</v>
      </c>
      <c r="G198" s="43">
        <f>+'[1]Programa I'!F198+'[1]Programa II'!F198+'[1]Programa III'!F198+'[1]Programa IV'!F198+'[1]Programa V'!F198</f>
        <v>0</v>
      </c>
      <c r="H198" s="43">
        <f>+'[1]Total Programa'!U197</f>
        <v>0</v>
      </c>
      <c r="I198" s="43">
        <f t="shared" si="197"/>
        <v>93866723.319999993</v>
      </c>
      <c r="J198" s="44">
        <f t="shared" si="147"/>
        <v>1</v>
      </c>
      <c r="L198" s="43">
        <f>+'[1]Programa I'!K198+'[1]Programa II'!K198+'[1]Programa III'!K198+'[1]Programa IV'!K198+'[1]Programa V'!K198</f>
        <v>0</v>
      </c>
      <c r="M198" s="43">
        <f>+'[1]Programa I'!L198+'[1]Programa II'!L198+'[1]Programa III'!L198+'[1]Programa IV'!L198+'[1]Programa V'!L198</f>
        <v>0</v>
      </c>
      <c r="N198" s="43">
        <f t="shared" si="198"/>
        <v>0</v>
      </c>
      <c r="O198" s="43">
        <f t="shared" si="199"/>
        <v>93866723.319999993</v>
      </c>
      <c r="P198" s="4"/>
    </row>
    <row r="199" spans="1:16" hidden="1" x14ac:dyDescent="0.2">
      <c r="A199" s="1"/>
      <c r="B199" s="39" t="s">
        <v>365</v>
      </c>
      <c r="C199" s="61" t="s">
        <v>366</v>
      </c>
      <c r="D199" s="30">
        <f>+'[1]Presupuesto 2020'!U199</f>
        <v>0</v>
      </c>
      <c r="E199" s="30">
        <f>+'[1]Programa I'!D199+'[1]Programa II'!D199+'[1]Programa III'!D199+'[1]Programa IV'!D199+'[1]Programa V'!D199</f>
        <v>0</v>
      </c>
      <c r="F199" s="43">
        <f t="shared" si="196"/>
        <v>0</v>
      </c>
      <c r="G199" s="43">
        <f>+'[1]Programa I'!F199+'[1]Programa II'!F199+'[1]Programa III'!F199+'[1]Programa IV'!F199+'[1]Programa V'!F199</f>
        <v>0</v>
      </c>
      <c r="H199" s="43">
        <f>+'[1]Total Programa'!U198</f>
        <v>0</v>
      </c>
      <c r="I199" s="43">
        <f t="shared" si="197"/>
        <v>0</v>
      </c>
      <c r="J199" s="44">
        <f t="shared" si="147"/>
        <v>0</v>
      </c>
      <c r="K199" s="1"/>
      <c r="L199" s="43">
        <f>+'[1]Programa I'!K199+'[1]Programa II'!K199+'[1]Programa III'!K199+'[1]Programa IV'!K199+'[1]Programa V'!K199</f>
        <v>0</v>
      </c>
      <c r="M199" s="43">
        <f>+'[1]Programa I'!L199+'[1]Programa II'!L199+'[1]Programa III'!L199+'[1]Programa IV'!L199+'[1]Programa V'!L199</f>
        <v>0</v>
      </c>
      <c r="N199" s="43">
        <f t="shared" si="198"/>
        <v>0</v>
      </c>
      <c r="O199" s="43">
        <f t="shared" si="199"/>
        <v>0</v>
      </c>
      <c r="P199" s="4"/>
    </row>
    <row r="200" spans="1:16" hidden="1" x14ac:dyDescent="0.2">
      <c r="A200" s="1"/>
      <c r="B200" s="39" t="s">
        <v>367</v>
      </c>
      <c r="C200" s="61" t="s">
        <v>368</v>
      </c>
      <c r="D200" s="30">
        <f>+'[1]Presupuesto 2020'!U200</f>
        <v>7735586.8799999999</v>
      </c>
      <c r="E200" s="30">
        <f>+'[1]Programa I'!D200+'[1]Programa II'!D200+'[1]Programa III'!D200+'[1]Programa IV'!D200+'[1]Programa V'!D200</f>
        <v>-1180000</v>
      </c>
      <c r="F200" s="43">
        <f t="shared" si="196"/>
        <v>6555586.8799999999</v>
      </c>
      <c r="G200" s="43">
        <f>+'[1]Programa I'!F200+'[1]Programa II'!F200+'[1]Programa III'!F200+'[1]Programa IV'!F200+'[1]Programa V'!F200</f>
        <v>0</v>
      </c>
      <c r="H200" s="43">
        <f>+'[1]Total Programa'!U199</f>
        <v>0</v>
      </c>
      <c r="I200" s="43">
        <f t="shared" si="197"/>
        <v>6555586.8799999999</v>
      </c>
      <c r="J200" s="44">
        <f t="shared" si="147"/>
        <v>1</v>
      </c>
      <c r="L200" s="43">
        <f>+'[1]Programa I'!K200+'[1]Programa II'!K200+'[1]Programa III'!K200+'[1]Programa IV'!K200+'[1]Programa V'!K200</f>
        <v>0</v>
      </c>
      <c r="M200" s="43">
        <f>+'[1]Programa I'!L200+'[1]Programa II'!L200+'[1]Programa III'!L200+'[1]Programa IV'!L200+'[1]Programa V'!L200</f>
        <v>0</v>
      </c>
      <c r="N200" s="43">
        <f t="shared" si="198"/>
        <v>0</v>
      </c>
      <c r="O200" s="43">
        <f t="shared" si="199"/>
        <v>6555586.8799999999</v>
      </c>
      <c r="P200" s="4"/>
    </row>
    <row r="201" spans="1:16" hidden="1" x14ac:dyDescent="0.2">
      <c r="A201" s="1"/>
      <c r="B201" s="39" t="s">
        <v>369</v>
      </c>
      <c r="C201" s="61" t="s">
        <v>370</v>
      </c>
      <c r="D201" s="30">
        <f>+'[1]Presupuesto 2020'!U201</f>
        <v>0</v>
      </c>
      <c r="E201" s="30">
        <f>+'[1]Programa I'!D201+'[1]Programa II'!D201+'[1]Programa III'!D201+'[1]Programa IV'!D201+'[1]Programa V'!D201</f>
        <v>0</v>
      </c>
      <c r="F201" s="43">
        <f t="shared" si="196"/>
        <v>0</v>
      </c>
      <c r="G201" s="43">
        <f>+'[1]Programa I'!F201+'[1]Programa II'!F201+'[1]Programa III'!F201+'[1]Programa IV'!F201+'[1]Programa V'!F201</f>
        <v>0</v>
      </c>
      <c r="H201" s="43">
        <f>+'[1]Total Programa'!U200</f>
        <v>0</v>
      </c>
      <c r="I201" s="43">
        <f t="shared" si="197"/>
        <v>0</v>
      </c>
      <c r="J201" s="44">
        <f t="shared" si="147"/>
        <v>0</v>
      </c>
      <c r="K201" s="1"/>
      <c r="L201" s="43">
        <f>+'[1]Programa I'!K201+'[1]Programa II'!K201+'[1]Programa III'!K201+'[1]Programa IV'!K201+'[1]Programa V'!K201</f>
        <v>0</v>
      </c>
      <c r="M201" s="43">
        <f>+'[1]Programa I'!L201+'[1]Programa II'!L201+'[1]Programa III'!L201+'[1]Programa IV'!L201+'[1]Programa V'!L201</f>
        <v>0</v>
      </c>
      <c r="N201" s="43">
        <f t="shared" si="198"/>
        <v>0</v>
      </c>
      <c r="O201" s="43">
        <f t="shared" si="199"/>
        <v>0</v>
      </c>
      <c r="P201" s="4"/>
    </row>
    <row r="202" spans="1:16" hidden="1" x14ac:dyDescent="0.2">
      <c r="A202" s="1"/>
      <c r="B202" s="39" t="s">
        <v>371</v>
      </c>
      <c r="C202" s="61" t="s">
        <v>372</v>
      </c>
      <c r="D202" s="30">
        <f>+'[1]Presupuesto 2020'!U202</f>
        <v>46354991.789999999</v>
      </c>
      <c r="E202" s="30">
        <f>+'[1]Programa I'!D202+'[1]Programa II'!D202+'[1]Programa III'!D202+'[1]Programa IV'!D202+'[1]Programa V'!D202</f>
        <v>1060000</v>
      </c>
      <c r="F202" s="43">
        <f t="shared" si="196"/>
        <v>47414991.789999999</v>
      </c>
      <c r="G202" s="43">
        <f>+'[1]Programa I'!F202+'[1]Programa II'!F202+'[1]Programa III'!F202+'[1]Programa IV'!F202+'[1]Programa V'!F202</f>
        <v>3365505.56</v>
      </c>
      <c r="H202" s="43">
        <f>+'[1]Total Programa'!U201</f>
        <v>17374237.399999999</v>
      </c>
      <c r="I202" s="43">
        <f t="shared" si="197"/>
        <v>30040754.390000001</v>
      </c>
      <c r="J202" s="44">
        <f t="shared" si="147"/>
        <v>0.63357080231184837</v>
      </c>
      <c r="L202" s="43">
        <f>+'[1]Programa I'!K202+'[1]Programa II'!K202+'[1]Programa III'!K202+'[1]Programa IV'!K202+'[1]Programa V'!K202</f>
        <v>13594383.35</v>
      </c>
      <c r="M202" s="43">
        <f>+'[1]Programa I'!L202+'[1]Programa II'!L202+'[1]Programa III'!L202+'[1]Programa IV'!L202+'[1]Programa V'!L202</f>
        <v>3779854.05</v>
      </c>
      <c r="N202" s="43">
        <f t="shared" si="198"/>
        <v>17374237.399999999</v>
      </c>
      <c r="O202" s="43">
        <f t="shared" si="199"/>
        <v>30040754.390000001</v>
      </c>
      <c r="P202" s="4"/>
    </row>
    <row r="203" spans="1:16" hidden="1" x14ac:dyDescent="0.2">
      <c r="A203" s="1"/>
      <c r="B203" s="39" t="s">
        <v>373</v>
      </c>
      <c r="C203" s="61" t="s">
        <v>374</v>
      </c>
      <c r="D203" s="30">
        <f>+'[1]Presupuesto 2020'!U203</f>
        <v>61399426.350000001</v>
      </c>
      <c r="E203" s="30">
        <f>+'[1]Programa I'!D203+'[1]Programa II'!D203+'[1]Programa III'!D203+'[1]Programa IV'!D203+'[1]Programa V'!D203</f>
        <v>0</v>
      </c>
      <c r="F203" s="43">
        <f t="shared" si="196"/>
        <v>61399426.350000001</v>
      </c>
      <c r="G203" s="43">
        <f>+'[1]Programa I'!F203+'[1]Programa II'!F203+'[1]Programa III'!F203+'[1]Programa IV'!F203+'[1]Programa V'!F203</f>
        <v>3200634.6</v>
      </c>
      <c r="H203" s="43">
        <f>+'[1]Total Programa'!U202</f>
        <v>24046832</v>
      </c>
      <c r="I203" s="43">
        <f t="shared" si="197"/>
        <v>37352594.350000001</v>
      </c>
      <c r="J203" s="44">
        <f t="shared" si="147"/>
        <v>0.608354125933947</v>
      </c>
      <c r="L203" s="43">
        <f>+'[1]Programa I'!K203+'[1]Programa II'!K203+'[1]Programa III'!K203+'[1]Programa IV'!K203+'[1]Programa V'!K203</f>
        <v>4385869</v>
      </c>
      <c r="M203" s="43">
        <f>+'[1]Programa I'!L203+'[1]Programa II'!L203+'[1]Programa III'!L203+'[1]Programa IV'!L203+'[1]Programa V'!L203</f>
        <v>19660963</v>
      </c>
      <c r="N203" s="43">
        <f t="shared" si="198"/>
        <v>24046832</v>
      </c>
      <c r="O203" s="43">
        <f t="shared" si="199"/>
        <v>37352594.350000001</v>
      </c>
      <c r="P203" s="4"/>
    </row>
    <row r="204" spans="1:16" hidden="1" x14ac:dyDescent="0.2">
      <c r="A204" s="1"/>
      <c r="B204" s="39" t="s">
        <v>375</v>
      </c>
      <c r="C204" s="61" t="s">
        <v>376</v>
      </c>
      <c r="D204" s="30">
        <f>+'[1]Presupuesto 2020'!U204</f>
        <v>3098510.37</v>
      </c>
      <c r="E204" s="30">
        <f>+'[1]Programa I'!D204+'[1]Programa II'!D204+'[1]Programa III'!D204+'[1]Programa IV'!D204+'[1]Programa V'!D204</f>
        <v>0</v>
      </c>
      <c r="F204" s="43">
        <f t="shared" si="196"/>
        <v>3098510.37</v>
      </c>
      <c r="G204" s="43">
        <f>+'[1]Programa I'!F204+'[1]Programa II'!F204+'[1]Programa III'!F204+'[1]Programa IV'!F204+'[1]Programa V'!F204</f>
        <v>0</v>
      </c>
      <c r="H204" s="43">
        <f>+'[1]Total Programa'!U203</f>
        <v>0</v>
      </c>
      <c r="I204" s="43">
        <f t="shared" si="197"/>
        <v>3098510.37</v>
      </c>
      <c r="J204" s="44">
        <f t="shared" si="147"/>
        <v>1</v>
      </c>
      <c r="L204" s="43">
        <f>+'[1]Programa I'!K204+'[1]Programa II'!K204+'[1]Programa III'!K204+'[1]Programa IV'!K204+'[1]Programa V'!K204</f>
        <v>0</v>
      </c>
      <c r="M204" s="43">
        <f>+'[1]Programa I'!L204+'[1]Programa II'!L204+'[1]Programa III'!L204+'[1]Programa IV'!L204+'[1]Programa V'!L204</f>
        <v>0</v>
      </c>
      <c r="N204" s="43">
        <f t="shared" si="198"/>
        <v>0</v>
      </c>
      <c r="O204" s="43">
        <f t="shared" si="199"/>
        <v>3098510.37</v>
      </c>
      <c r="P204" s="4"/>
    </row>
    <row r="205" spans="1:16" hidden="1" x14ac:dyDescent="0.2">
      <c r="A205" s="1"/>
      <c r="B205" s="39" t="s">
        <v>377</v>
      </c>
      <c r="C205" s="61" t="s">
        <v>378</v>
      </c>
      <c r="D205" s="30">
        <f>+'[1]Presupuesto 2020'!U205</f>
        <v>0</v>
      </c>
      <c r="E205" s="30">
        <f>+'[1]Programa I'!D205+'[1]Programa II'!D205+'[1]Programa III'!D205+'[1]Programa IV'!D205+'[1]Programa V'!D205</f>
        <v>0</v>
      </c>
      <c r="F205" s="43">
        <f t="shared" si="196"/>
        <v>0</v>
      </c>
      <c r="G205" s="43">
        <f>+'[1]Programa I'!F205+'[1]Programa II'!F205+'[1]Programa III'!F205+'[1]Programa IV'!F205+'[1]Programa V'!F205</f>
        <v>0</v>
      </c>
      <c r="H205" s="43">
        <f>+'[1]Total Programa'!U204</f>
        <v>0</v>
      </c>
      <c r="I205" s="43">
        <f t="shared" si="197"/>
        <v>0</v>
      </c>
      <c r="J205" s="44">
        <f t="shared" si="147"/>
        <v>0</v>
      </c>
      <c r="K205" s="1"/>
      <c r="L205" s="43">
        <f>+'[1]Programa I'!K205+'[1]Programa II'!K205+'[1]Programa III'!K205+'[1]Programa IV'!K205+'[1]Programa V'!K205</f>
        <v>0</v>
      </c>
      <c r="M205" s="43">
        <f>+'[1]Programa I'!L205+'[1]Programa II'!L205+'[1]Programa III'!L205+'[1]Programa IV'!L205+'[1]Programa V'!L205</f>
        <v>0</v>
      </c>
      <c r="N205" s="43">
        <f t="shared" si="198"/>
        <v>0</v>
      </c>
      <c r="O205" s="43">
        <f t="shared" si="199"/>
        <v>0</v>
      </c>
      <c r="P205" s="4"/>
    </row>
    <row r="206" spans="1:16" hidden="1" x14ac:dyDescent="0.2">
      <c r="A206" s="1"/>
      <c r="B206" s="39" t="s">
        <v>379</v>
      </c>
      <c r="C206" s="61" t="s">
        <v>380</v>
      </c>
      <c r="D206" s="30">
        <f>+'[1]Presupuesto 2020'!U206</f>
        <v>5987299.0099999998</v>
      </c>
      <c r="E206" s="30">
        <f>+'[1]Programa I'!D206+'[1]Programa II'!D206+'[1]Programa III'!D206+'[1]Programa IV'!D206+'[1]Programa V'!D206</f>
        <v>13700000</v>
      </c>
      <c r="F206" s="43">
        <f t="shared" si="196"/>
        <v>19687299.009999998</v>
      </c>
      <c r="G206" s="43">
        <f>+'[1]Programa I'!F206+'[1]Programa II'!F206+'[1]Programa III'!F206+'[1]Programa IV'!F206+'[1]Programa V'!F206</f>
        <v>1311704</v>
      </c>
      <c r="H206" s="43">
        <f>+'[1]Total Programa'!U205</f>
        <v>19208576.199999999</v>
      </c>
      <c r="I206" s="43">
        <f t="shared" si="197"/>
        <v>478722.80999999866</v>
      </c>
      <c r="J206" s="44">
        <f t="shared" si="147"/>
        <v>2.431632748386843E-2</v>
      </c>
      <c r="L206" s="43">
        <f>+'[1]Programa I'!K206+'[1]Programa II'!K206+'[1]Programa III'!K206+'[1]Programa IV'!K206+'[1]Programa V'!K206</f>
        <v>13260708.199999999</v>
      </c>
      <c r="M206" s="43">
        <f>+'[1]Programa I'!L206+'[1]Programa II'!L206+'[1]Programa III'!L206+'[1]Programa IV'!L206+'[1]Programa V'!L206</f>
        <v>5947868</v>
      </c>
      <c r="N206" s="43">
        <f t="shared" si="198"/>
        <v>19208576.199999999</v>
      </c>
      <c r="O206" s="43">
        <f t="shared" si="199"/>
        <v>478722.80999999866</v>
      </c>
      <c r="P206" s="4"/>
    </row>
    <row r="207" spans="1:16" hidden="1" x14ac:dyDescent="0.2">
      <c r="A207" s="1"/>
      <c r="B207" s="39" t="s">
        <v>381</v>
      </c>
      <c r="C207" s="61" t="s">
        <v>382</v>
      </c>
      <c r="D207" s="30">
        <f>+'[1]Presupuesto 2020'!U207</f>
        <v>2312787.42</v>
      </c>
      <c r="E207" s="30">
        <f>+'[1]Programa I'!D207+'[1]Programa II'!D207+'[1]Programa III'!D207+'[1]Programa IV'!D207+'[1]Programa V'!D207</f>
        <v>-189980</v>
      </c>
      <c r="F207" s="43">
        <f t="shared" si="196"/>
        <v>2122807.42</v>
      </c>
      <c r="G207" s="43">
        <f>+'[1]Programa I'!F207+'[1]Programa II'!F207+'[1]Programa III'!F207+'[1]Programa IV'!F207+'[1]Programa V'!F207</f>
        <v>0</v>
      </c>
      <c r="H207" s="43">
        <f>+'[1]Total Programa'!U206</f>
        <v>0</v>
      </c>
      <c r="I207" s="43">
        <f t="shared" si="197"/>
        <v>2122807.42</v>
      </c>
      <c r="J207" s="44">
        <f t="shared" si="147"/>
        <v>1</v>
      </c>
      <c r="L207" s="43">
        <f>+'[1]Programa I'!K207+'[1]Programa II'!K207+'[1]Programa III'!K207+'[1]Programa IV'!K207+'[1]Programa V'!K207</f>
        <v>0</v>
      </c>
      <c r="M207" s="43">
        <f>+'[1]Programa I'!L207+'[1]Programa II'!L207+'[1]Programa III'!L207+'[1]Programa IV'!L207+'[1]Programa V'!L207</f>
        <v>0</v>
      </c>
      <c r="N207" s="43">
        <f t="shared" si="198"/>
        <v>0</v>
      </c>
      <c r="O207" s="43">
        <f t="shared" si="199"/>
        <v>2122807.42</v>
      </c>
      <c r="P207" s="4"/>
    </row>
    <row r="208" spans="1:16" hidden="1" x14ac:dyDescent="0.2">
      <c r="A208" s="1"/>
      <c r="B208" s="39" t="s">
        <v>383</v>
      </c>
      <c r="C208" s="61" t="s">
        <v>384</v>
      </c>
      <c r="D208" s="30">
        <f>+'[1]Presupuesto 2020'!U208</f>
        <v>0</v>
      </c>
      <c r="E208" s="30">
        <f>+'[1]Programa I'!D208+'[1]Programa II'!D208+'[1]Programa III'!D208+'[1]Programa IV'!D208+'[1]Programa V'!D208</f>
        <v>0</v>
      </c>
      <c r="F208" s="43">
        <f t="shared" si="196"/>
        <v>0</v>
      </c>
      <c r="G208" s="43">
        <f>+'[1]Programa I'!F208+'[1]Programa II'!F208+'[1]Programa III'!F208+'[1]Programa IV'!F208+'[1]Programa V'!F208</f>
        <v>0</v>
      </c>
      <c r="H208" s="43">
        <f>+'[1]Total Programa'!U207</f>
        <v>0</v>
      </c>
      <c r="I208" s="43">
        <f t="shared" si="197"/>
        <v>0</v>
      </c>
      <c r="J208" s="44">
        <f t="shared" ref="J208:J271" si="200">IF(F208=0,0,+I208/F208)</f>
        <v>0</v>
      </c>
      <c r="K208" s="1"/>
      <c r="L208" s="43">
        <f>+'[1]Programa I'!K208+'[1]Programa II'!K208+'[1]Programa III'!K208+'[1]Programa IV'!K208+'[1]Programa V'!K208</f>
        <v>0</v>
      </c>
      <c r="M208" s="43">
        <f>+'[1]Programa I'!L208+'[1]Programa II'!L208+'[1]Programa III'!L208+'[1]Programa IV'!L208+'[1]Programa V'!L208</f>
        <v>0</v>
      </c>
      <c r="N208" s="43">
        <f t="shared" si="198"/>
        <v>0</v>
      </c>
      <c r="O208" s="43">
        <f t="shared" si="199"/>
        <v>0</v>
      </c>
      <c r="P208" s="4"/>
    </row>
    <row r="209" spans="1:16" hidden="1" x14ac:dyDescent="0.2">
      <c r="A209" s="1"/>
      <c r="B209" s="39" t="s">
        <v>385</v>
      </c>
      <c r="C209" s="61" t="s">
        <v>386</v>
      </c>
      <c r="D209" s="30">
        <f>+'[1]Presupuesto 2020'!U209</f>
        <v>10392400.369999999</v>
      </c>
      <c r="E209" s="30">
        <f>+'[1]Programa I'!D209+'[1]Programa II'!D209+'[1]Programa III'!D209+'[1]Programa IV'!D209+'[1]Programa V'!D209</f>
        <v>7500000</v>
      </c>
      <c r="F209" s="43">
        <f t="shared" si="196"/>
        <v>17892400.369999997</v>
      </c>
      <c r="G209" s="43">
        <f>+'[1]Programa I'!F209+'[1]Programa II'!F209+'[1]Programa III'!F209+'[1]Programa IV'!F209+'[1]Programa V'!F209</f>
        <v>2317720.4</v>
      </c>
      <c r="H209" s="43">
        <f>+'[1]Total Programa'!U208</f>
        <v>15721622.600000001</v>
      </c>
      <c r="I209" s="43">
        <f t="shared" si="197"/>
        <v>2170777.7699999958</v>
      </c>
      <c r="J209" s="44">
        <f t="shared" si="200"/>
        <v>0.12132401047987482</v>
      </c>
      <c r="L209" s="43">
        <f>+'[1]Programa I'!K209+'[1]Programa II'!K209+'[1]Programa III'!K209+'[1]Programa IV'!K209+'[1]Programa V'!K209</f>
        <v>7007649.8000000007</v>
      </c>
      <c r="M209" s="43">
        <f>+'[1]Programa I'!L209+'[1]Programa II'!L209+'[1]Programa III'!L209+'[1]Programa IV'!L209+'[1]Programa V'!L209</f>
        <v>8713972.8000000007</v>
      </c>
      <c r="N209" s="43">
        <f t="shared" si="198"/>
        <v>15721622.600000001</v>
      </c>
      <c r="O209" s="43">
        <f t="shared" si="199"/>
        <v>2170777.7699999958</v>
      </c>
      <c r="P209" s="4"/>
    </row>
    <row r="210" spans="1:16" hidden="1" x14ac:dyDescent="0.2">
      <c r="A210" s="1"/>
      <c r="B210" s="39" t="s">
        <v>387</v>
      </c>
      <c r="C210" s="61" t="s">
        <v>388</v>
      </c>
      <c r="D210" s="30">
        <f>+'[1]Presupuesto 2020'!U210</f>
        <v>4318915.24</v>
      </c>
      <c r="E210" s="30">
        <f>+'[1]Programa I'!D210+'[1]Programa II'!D210+'[1]Programa III'!D210+'[1]Programa IV'!D210+'[1]Programa V'!D210</f>
        <v>446240</v>
      </c>
      <c r="F210" s="43">
        <f t="shared" si="196"/>
        <v>4765155.24</v>
      </c>
      <c r="G210" s="43">
        <f>+'[1]Programa I'!F210+'[1]Programa II'!F210+'[1]Programa III'!F210+'[1]Programa IV'!F210+'[1]Programa V'!F210</f>
        <v>163285</v>
      </c>
      <c r="H210" s="43">
        <f>+'[1]Total Programa'!U209</f>
        <v>2697355.2</v>
      </c>
      <c r="I210" s="43">
        <f t="shared" si="197"/>
        <v>2067800.04</v>
      </c>
      <c r="J210" s="44">
        <f t="shared" si="200"/>
        <v>0.43394179955404766</v>
      </c>
      <c r="L210" s="43">
        <f>+'[1]Programa I'!K210+'[1]Programa II'!K210+'[1]Programa III'!K210+'[1]Programa IV'!K210+'[1]Programa V'!K210</f>
        <v>563870</v>
      </c>
      <c r="M210" s="43">
        <f>+'[1]Programa I'!L210+'[1]Programa II'!L210+'[1]Programa III'!L210+'[1]Programa IV'!L210+'[1]Programa V'!L210</f>
        <v>2133485.2000000002</v>
      </c>
      <c r="N210" s="43">
        <f t="shared" si="198"/>
        <v>2697355.2</v>
      </c>
      <c r="O210" s="43">
        <f t="shared" si="199"/>
        <v>2067800.04</v>
      </c>
      <c r="P210" s="4"/>
    </row>
    <row r="211" spans="1:16" hidden="1" x14ac:dyDescent="0.2">
      <c r="A211" s="1"/>
      <c r="B211" s="39" t="s">
        <v>389</v>
      </c>
      <c r="C211" s="61" t="s">
        <v>390</v>
      </c>
      <c r="D211" s="30">
        <f>+'[1]Presupuesto 2020'!U211</f>
        <v>2000000</v>
      </c>
      <c r="E211" s="30">
        <f>+'[1]Programa I'!D211+'[1]Programa II'!D211+'[1]Programa III'!D211+'[1]Programa IV'!D211+'[1]Programa V'!D211</f>
        <v>0</v>
      </c>
      <c r="F211" s="43">
        <f t="shared" si="196"/>
        <v>2000000</v>
      </c>
      <c r="G211" s="43">
        <f>+'[1]Programa I'!F211+'[1]Programa II'!F211+'[1]Programa III'!F211+'[1]Programa IV'!F211+'[1]Programa V'!F211</f>
        <v>0</v>
      </c>
      <c r="H211" s="43">
        <f>+'[1]Total Programa'!U210</f>
        <v>0</v>
      </c>
      <c r="I211" s="43">
        <f t="shared" si="197"/>
        <v>2000000</v>
      </c>
      <c r="J211" s="44">
        <f t="shared" si="200"/>
        <v>1</v>
      </c>
      <c r="L211" s="43">
        <f>+'[1]Programa I'!K211+'[1]Programa II'!K211+'[1]Programa III'!K211+'[1]Programa IV'!K211+'[1]Programa V'!K211</f>
        <v>0</v>
      </c>
      <c r="M211" s="43">
        <f>+'[1]Programa I'!L211+'[1]Programa II'!L211+'[1]Programa III'!L211+'[1]Programa IV'!L211+'[1]Programa V'!L211</f>
        <v>0</v>
      </c>
      <c r="N211" s="43">
        <f t="shared" si="198"/>
        <v>0</v>
      </c>
      <c r="O211" s="43">
        <f t="shared" si="199"/>
        <v>2000000</v>
      </c>
      <c r="P211" s="4"/>
    </row>
    <row r="212" spans="1:16" s="7" customFormat="1" hidden="1" x14ac:dyDescent="0.2">
      <c r="A212" s="1"/>
      <c r="B212" s="24" t="s">
        <v>391</v>
      </c>
      <c r="C212" s="62" t="s">
        <v>392</v>
      </c>
      <c r="D212" s="26">
        <f t="shared" ref="D212:I212" si="201">+D213</f>
        <v>950000</v>
      </c>
      <c r="E212" s="26">
        <f t="shared" si="201"/>
        <v>0</v>
      </c>
      <c r="F212" s="26">
        <f t="shared" si="201"/>
        <v>950000</v>
      </c>
      <c r="G212" s="26">
        <f t="shared" si="201"/>
        <v>0</v>
      </c>
      <c r="H212" s="26">
        <f t="shared" si="201"/>
        <v>0</v>
      </c>
      <c r="I212" s="26">
        <f t="shared" si="201"/>
        <v>950000</v>
      </c>
      <c r="J212" s="27">
        <f t="shared" si="200"/>
        <v>1</v>
      </c>
      <c r="K212" s="33"/>
      <c r="L212" s="26">
        <f>+L213</f>
        <v>0</v>
      </c>
      <c r="M212" s="26">
        <f>+M213</f>
        <v>0</v>
      </c>
      <c r="N212" s="26">
        <f>+N213</f>
        <v>0</v>
      </c>
      <c r="O212" s="26">
        <f>+O213</f>
        <v>950000</v>
      </c>
      <c r="P212" s="4"/>
    </row>
    <row r="213" spans="1:16" hidden="1" x14ac:dyDescent="0.2">
      <c r="A213" s="1"/>
      <c r="B213" s="39" t="s">
        <v>393</v>
      </c>
      <c r="C213" s="29" t="s">
        <v>394</v>
      </c>
      <c r="D213" s="30">
        <f>+'[1]Presupuesto 2020'!U213</f>
        <v>950000</v>
      </c>
      <c r="E213" s="30">
        <f>+'[1]Programa I'!D213+'[1]Programa II'!D213+'[1]Programa III'!D213+'[1]Programa IV'!D213+'[1]Programa V'!D213</f>
        <v>0</v>
      </c>
      <c r="F213" s="43">
        <f>SUM(D213:E213)</f>
        <v>950000</v>
      </c>
      <c r="G213" s="43">
        <f>+'[1]Programa I'!F213+'[1]Programa II'!F213+'[1]Programa III'!F213+'[1]Programa IV'!F213+'[1]Programa V'!F213</f>
        <v>0</v>
      </c>
      <c r="H213" s="43">
        <f>+'[1]Total Programa'!U212</f>
        <v>0</v>
      </c>
      <c r="I213" s="43">
        <f>+F213-H213</f>
        <v>950000</v>
      </c>
      <c r="J213" s="44">
        <f t="shared" si="200"/>
        <v>1</v>
      </c>
      <c r="L213" s="43">
        <f>+'[1]Programa I'!K213+'[1]Programa II'!K213+'[1]Programa III'!K213+'[1]Programa IV'!K213+'[1]Programa V'!K213</f>
        <v>0</v>
      </c>
      <c r="M213" s="43">
        <f>+'[1]Programa I'!L213+'[1]Programa II'!L213+'[1]Programa III'!L213+'[1]Programa IV'!L213+'[1]Programa V'!L213</f>
        <v>0</v>
      </c>
      <c r="N213" s="43">
        <f>SUM(L213:M213)</f>
        <v>0</v>
      </c>
      <c r="O213" s="43">
        <f>+F213-N213</f>
        <v>950000</v>
      </c>
      <c r="P213" s="4"/>
    </row>
    <row r="214" spans="1:16" x14ac:dyDescent="0.2">
      <c r="B214" s="24">
        <v>6.05</v>
      </c>
      <c r="C214" s="133" t="s">
        <v>395</v>
      </c>
      <c r="D214" s="26">
        <f>+D215</f>
        <v>2209645895.1799998</v>
      </c>
      <c r="E214" s="26">
        <f>+E215</f>
        <v>0</v>
      </c>
      <c r="F214" s="30">
        <f t="shared" ref="F214:O214" si="202">+F215</f>
        <v>2209645895.1799998</v>
      </c>
      <c r="G214" s="30">
        <f t="shared" si="202"/>
        <v>142351119.63999999</v>
      </c>
      <c r="H214" s="30">
        <f t="shared" si="202"/>
        <v>728566579.92000008</v>
      </c>
      <c r="I214" s="26">
        <f t="shared" si="202"/>
        <v>1481079315.2599998</v>
      </c>
      <c r="J214" s="27">
        <f t="shared" si="200"/>
        <v>0.67027903361834795</v>
      </c>
      <c r="K214" s="33"/>
      <c r="L214" s="26">
        <f t="shared" si="202"/>
        <v>340668849.65999997</v>
      </c>
      <c r="M214" s="26">
        <f t="shared" si="202"/>
        <v>387897730.26000005</v>
      </c>
      <c r="N214" s="26">
        <f t="shared" si="202"/>
        <v>728566579.92000008</v>
      </c>
      <c r="O214" s="26">
        <f t="shared" si="202"/>
        <v>1481079315.2599998</v>
      </c>
      <c r="P214" s="4"/>
    </row>
    <row r="215" spans="1:16" s="7" customFormat="1" hidden="1" x14ac:dyDescent="0.2">
      <c r="A215" s="1"/>
      <c r="B215" s="41" t="s">
        <v>396</v>
      </c>
      <c r="C215" s="7" t="s">
        <v>397</v>
      </c>
      <c r="D215" s="26">
        <f>SUM(D216:D224)</f>
        <v>2209645895.1799998</v>
      </c>
      <c r="E215" s="26">
        <f>SUM(E216:E224)</f>
        <v>0</v>
      </c>
      <c r="F215" s="26">
        <f t="shared" ref="F215:I215" si="203">SUM(F216:F224)</f>
        <v>2209645895.1799998</v>
      </c>
      <c r="G215" s="26">
        <f t="shared" si="203"/>
        <v>142351119.63999999</v>
      </c>
      <c r="H215" s="26">
        <f t="shared" si="203"/>
        <v>728566579.92000008</v>
      </c>
      <c r="I215" s="26">
        <f t="shared" si="203"/>
        <v>1481079315.2599998</v>
      </c>
      <c r="J215" s="27">
        <f t="shared" si="200"/>
        <v>0.67027903361834795</v>
      </c>
      <c r="K215" s="33"/>
      <c r="L215" s="26">
        <f t="shared" ref="L215:O215" si="204">SUM(L216:L224)</f>
        <v>340668849.65999997</v>
      </c>
      <c r="M215" s="26">
        <f t="shared" si="204"/>
        <v>387897730.26000005</v>
      </c>
      <c r="N215" s="26">
        <f t="shared" si="204"/>
        <v>728566579.92000008</v>
      </c>
      <c r="O215" s="26">
        <f t="shared" si="204"/>
        <v>1481079315.2599998</v>
      </c>
      <c r="P215" s="4"/>
    </row>
    <row r="216" spans="1:16" hidden="1" x14ac:dyDescent="0.2">
      <c r="A216" s="1"/>
      <c r="B216" s="39" t="s">
        <v>398</v>
      </c>
      <c r="C216" s="29" t="s">
        <v>399</v>
      </c>
      <c r="D216" s="30">
        <f>+'[1]Presupuesto 2020'!U216</f>
        <v>983359913.05999994</v>
      </c>
      <c r="E216" s="30">
        <f>+'[1]Programa I'!D216+'[1]Programa II'!D216+'[1]Programa III'!D216+'[1]Programa IV'!D216+'[1]Programa V'!D216</f>
        <v>0</v>
      </c>
      <c r="F216" s="43">
        <f t="shared" ref="F216:F224" si="205">SUM(D216:E216)</f>
        <v>983359913.05999994</v>
      </c>
      <c r="G216" s="43">
        <f>+'[1]Programa I'!F216+'[1]Programa II'!F216+'[1]Programa III'!F216+'[1]Programa IV'!F216+'[1]Programa V'!F216</f>
        <v>34084365.890000001</v>
      </c>
      <c r="H216" s="43">
        <f>+'[1]Total Programa'!U215</f>
        <v>236976855.24000001</v>
      </c>
      <c r="I216" s="43">
        <f t="shared" ref="I216:I224" si="206">+F216-H216</f>
        <v>746383057.81999993</v>
      </c>
      <c r="J216" s="44">
        <f t="shared" si="200"/>
        <v>0.75901310182293269</v>
      </c>
      <c r="L216" s="43">
        <f>+'[1]Programa I'!K216+'[1]Programa II'!K216+'[1]Programa III'!K216+'[1]Programa IV'!K216+'[1]Programa V'!K216</f>
        <v>86540771.989999995</v>
      </c>
      <c r="M216" s="43">
        <f>+'[1]Programa I'!L216+'[1]Programa II'!L216+'[1]Programa III'!L216+'[1]Programa IV'!L216+'[1]Programa V'!L216</f>
        <v>150436083.25</v>
      </c>
      <c r="N216" s="43">
        <f t="shared" ref="N216:N224" si="207">SUM(L216:M216)</f>
        <v>236976855.24000001</v>
      </c>
      <c r="O216" s="43">
        <f t="shared" ref="O216:O224" si="208">+F216-N216</f>
        <v>746383057.81999993</v>
      </c>
      <c r="P216" s="4"/>
    </row>
    <row r="217" spans="1:16" hidden="1" x14ac:dyDescent="0.2">
      <c r="A217" s="1"/>
      <c r="B217" s="39" t="s">
        <v>400</v>
      </c>
      <c r="C217" s="45" t="s">
        <v>401</v>
      </c>
      <c r="D217" s="30">
        <f>+'[1]Presupuesto 2020'!U217</f>
        <v>638527066.40999997</v>
      </c>
      <c r="E217" s="30">
        <f>+'[1]Programa I'!D217+'[1]Programa II'!D217+'[1]Programa III'!D217+'[1]Programa IV'!D217+'[1]Programa V'!D217</f>
        <v>0</v>
      </c>
      <c r="F217" s="43">
        <f t="shared" si="205"/>
        <v>638527066.40999997</v>
      </c>
      <c r="G217" s="43">
        <f>+'[1]Programa I'!F217+'[1]Programa II'!F217+'[1]Programa III'!F217+'[1]Programa IV'!F217+'[1]Programa V'!F217</f>
        <v>61212814.799999997</v>
      </c>
      <c r="H217" s="43">
        <f>+'[1]Total Programa'!U216</f>
        <v>340812008.43000007</v>
      </c>
      <c r="I217" s="43">
        <f t="shared" si="206"/>
        <v>297715057.9799999</v>
      </c>
      <c r="J217" s="44">
        <f t="shared" si="200"/>
        <v>0.46625283976425247</v>
      </c>
      <c r="L217" s="43">
        <f>+'[1]Programa I'!K217+'[1]Programa II'!K217+'[1]Programa III'!K217+'[1]Programa IV'!K217+'[1]Programa V'!K217</f>
        <v>182429631.50999999</v>
      </c>
      <c r="M217" s="43">
        <f>+'[1]Programa I'!L217+'[1]Programa II'!L217+'[1]Programa III'!L217+'[1]Programa IV'!L217+'[1]Programa V'!L217</f>
        <v>158382376.92000002</v>
      </c>
      <c r="N217" s="43">
        <f t="shared" si="207"/>
        <v>340812008.43000001</v>
      </c>
      <c r="O217" s="43">
        <f t="shared" si="208"/>
        <v>297715057.97999996</v>
      </c>
      <c r="P217" s="4"/>
    </row>
    <row r="218" spans="1:16" hidden="1" x14ac:dyDescent="0.2">
      <c r="A218" s="1"/>
      <c r="B218" s="39" t="s">
        <v>402</v>
      </c>
      <c r="C218" s="61" t="s">
        <v>403</v>
      </c>
      <c r="D218" s="30">
        <f>+'[1]Presupuesto 2020'!U218</f>
        <v>0</v>
      </c>
      <c r="E218" s="30">
        <f>+'[1]Programa I'!D218+'[1]Programa II'!D218+'[1]Programa III'!D218+'[1]Programa IV'!D218+'[1]Programa V'!D218</f>
        <v>0</v>
      </c>
      <c r="F218" s="43">
        <f t="shared" si="205"/>
        <v>0</v>
      </c>
      <c r="G218" s="43">
        <f>+'[1]Programa I'!F218+'[1]Programa II'!F218+'[1]Programa III'!F218+'[1]Programa IV'!F218+'[1]Programa V'!F218</f>
        <v>0</v>
      </c>
      <c r="H218" s="43">
        <f>+'[1]Total Programa'!U217</f>
        <v>0</v>
      </c>
      <c r="I218" s="43">
        <f t="shared" si="206"/>
        <v>0</v>
      </c>
      <c r="J218" s="44">
        <f t="shared" si="200"/>
        <v>0</v>
      </c>
      <c r="K218" s="1"/>
      <c r="L218" s="43">
        <f>+'[1]Programa I'!K218+'[1]Programa II'!K218+'[1]Programa III'!K218+'[1]Programa IV'!K218+'[1]Programa V'!K218</f>
        <v>0</v>
      </c>
      <c r="M218" s="43">
        <f>+'[1]Programa I'!L218+'[1]Programa II'!L218+'[1]Programa III'!L218+'[1]Programa IV'!L218+'[1]Programa V'!L218</f>
        <v>0</v>
      </c>
      <c r="N218" s="43">
        <f t="shared" si="207"/>
        <v>0</v>
      </c>
      <c r="O218" s="43">
        <f t="shared" si="208"/>
        <v>0</v>
      </c>
      <c r="P218" s="4"/>
    </row>
    <row r="219" spans="1:16" hidden="1" x14ac:dyDescent="0.2">
      <c r="A219" s="1"/>
      <c r="B219" s="39" t="s">
        <v>404</v>
      </c>
      <c r="C219" s="58" t="s">
        <v>405</v>
      </c>
      <c r="D219" s="30">
        <f>+'[1]Presupuesto 2020'!U219</f>
        <v>532870765.31999999</v>
      </c>
      <c r="E219" s="30">
        <f>+'[1]Programa I'!D219+'[1]Programa II'!D219+'[1]Programa III'!D219+'[1]Programa IV'!D219+'[1]Programa V'!D219</f>
        <v>0</v>
      </c>
      <c r="F219" s="43">
        <f t="shared" si="205"/>
        <v>532870765.31999999</v>
      </c>
      <c r="G219" s="43">
        <f>+'[1]Programa I'!F219+'[1]Programa II'!F219+'[1]Programa III'!F219+'[1]Programa IV'!F219+'[1]Programa V'!F219</f>
        <v>45053938.950000003</v>
      </c>
      <c r="H219" s="43">
        <f>+'[1]Total Programa'!U218</f>
        <v>135339536.45999998</v>
      </c>
      <c r="I219" s="43">
        <f t="shared" si="206"/>
        <v>397531228.86000001</v>
      </c>
      <c r="J219" s="44">
        <f t="shared" si="200"/>
        <v>0.74601808680811044</v>
      </c>
      <c r="L219" s="43">
        <f>+'[1]Programa I'!K219+'[1]Programa II'!K219+'[1]Programa III'!K219+'[1]Programa IV'!K219+'[1]Programa V'!K219</f>
        <v>69698446.159999996</v>
      </c>
      <c r="M219" s="43">
        <f>+'[1]Programa I'!L219+'[1]Programa II'!L219+'[1]Programa III'!L219+'[1]Programa IV'!L219+'[1]Programa V'!L219</f>
        <v>65641090.299999997</v>
      </c>
      <c r="N219" s="43">
        <f t="shared" si="207"/>
        <v>135339536.45999998</v>
      </c>
      <c r="O219" s="43">
        <f t="shared" si="208"/>
        <v>397531228.86000001</v>
      </c>
      <c r="P219" s="4"/>
    </row>
    <row r="220" spans="1:16" hidden="1" x14ac:dyDescent="0.2">
      <c r="A220" s="1"/>
      <c r="B220" s="39" t="s">
        <v>406</v>
      </c>
      <c r="C220" s="58" t="s">
        <v>407</v>
      </c>
      <c r="D220" s="30">
        <f>+'[1]Presupuesto 2020'!U220</f>
        <v>40398150.390000001</v>
      </c>
      <c r="E220" s="30">
        <f>+'[1]Programa I'!D220+'[1]Programa II'!D220+'[1]Programa III'!D220+'[1]Programa IV'!D220+'[1]Programa V'!D220</f>
        <v>0</v>
      </c>
      <c r="F220" s="43">
        <f t="shared" si="205"/>
        <v>40398150.390000001</v>
      </c>
      <c r="G220" s="43">
        <f>+'[1]Programa I'!F220+'[1]Programa II'!F220+'[1]Programa III'!F220+'[1]Programa IV'!F220+'[1]Programa V'!F220</f>
        <v>0</v>
      </c>
      <c r="H220" s="43">
        <f>+'[1]Total Programa'!U219</f>
        <v>13438179.789999999</v>
      </c>
      <c r="I220" s="43">
        <f t="shared" si="206"/>
        <v>26959970.600000001</v>
      </c>
      <c r="J220" s="44">
        <f t="shared" si="200"/>
        <v>0.66735655815256256</v>
      </c>
      <c r="L220" s="43">
        <f>+'[1]Programa I'!K220+'[1]Programa II'!K220+'[1]Programa III'!K220+'[1]Programa IV'!K220+'[1]Programa V'!K220</f>
        <v>0</v>
      </c>
      <c r="M220" s="43">
        <f>+'[1]Programa I'!L220+'[1]Programa II'!L220+'[1]Programa III'!L220+'[1]Programa IV'!L220+'[1]Programa V'!L220</f>
        <v>13438179.789999999</v>
      </c>
      <c r="N220" s="43">
        <f t="shared" si="207"/>
        <v>13438179.789999999</v>
      </c>
      <c r="O220" s="43">
        <f t="shared" si="208"/>
        <v>26959970.600000001</v>
      </c>
      <c r="P220" s="4"/>
    </row>
    <row r="221" spans="1:16" hidden="1" x14ac:dyDescent="0.2">
      <c r="A221" s="1"/>
      <c r="B221" s="39" t="s">
        <v>408</v>
      </c>
      <c r="C221" s="61" t="s">
        <v>409</v>
      </c>
      <c r="D221" s="30">
        <f>+'[1]Presupuesto 2020'!U221</f>
        <v>14490000</v>
      </c>
      <c r="E221" s="30">
        <f>+'[1]Programa I'!D221+'[1]Programa II'!D221+'[1]Programa III'!D221+'[1]Programa IV'!D221+'[1]Programa V'!D221</f>
        <v>0</v>
      </c>
      <c r="F221" s="43">
        <f t="shared" si="205"/>
        <v>14490000</v>
      </c>
      <c r="G221" s="43">
        <f>+'[1]Programa I'!F221+'[1]Programa II'!F221+'[1]Programa III'!F221+'[1]Programa IV'!F221+'[1]Programa V'!F221</f>
        <v>2000000</v>
      </c>
      <c r="H221" s="43">
        <f>+'[1]Total Programa'!U220</f>
        <v>2000000</v>
      </c>
      <c r="I221" s="43">
        <f t="shared" si="206"/>
        <v>12490000</v>
      </c>
      <c r="J221" s="44">
        <f t="shared" si="200"/>
        <v>0.86197377501725325</v>
      </c>
      <c r="L221" s="43">
        <f>+'[1]Programa I'!K221+'[1]Programa II'!K221+'[1]Programa III'!K221+'[1]Programa IV'!K221+'[1]Programa V'!K221</f>
        <v>2000000</v>
      </c>
      <c r="M221" s="43">
        <f>+'[1]Programa I'!L221+'[1]Programa II'!L221+'[1]Programa III'!L221+'[1]Programa IV'!L221+'[1]Programa V'!L221</f>
        <v>0</v>
      </c>
      <c r="N221" s="43">
        <f t="shared" si="207"/>
        <v>2000000</v>
      </c>
      <c r="O221" s="43">
        <f t="shared" si="208"/>
        <v>12490000</v>
      </c>
      <c r="P221" s="4"/>
    </row>
    <row r="222" spans="1:16" hidden="1" x14ac:dyDescent="0.2">
      <c r="A222" s="1"/>
      <c r="B222" s="39" t="s">
        <v>410</v>
      </c>
      <c r="C222" s="61" t="s">
        <v>411</v>
      </c>
      <c r="D222" s="30">
        <f>+'[1]Presupuesto 2020'!U222</f>
        <v>0</v>
      </c>
      <c r="E222" s="30">
        <f>+'[1]Programa I'!D222+'[1]Programa II'!D222+'[1]Programa III'!D222+'[1]Programa IV'!D222+'[1]Programa V'!D222</f>
        <v>0</v>
      </c>
      <c r="F222" s="43">
        <f t="shared" si="205"/>
        <v>0</v>
      </c>
      <c r="G222" s="43">
        <f>+'[1]Programa I'!F222+'[1]Programa II'!F222+'[1]Programa III'!F222+'[1]Programa IV'!F222+'[1]Programa V'!F222</f>
        <v>0</v>
      </c>
      <c r="H222" s="43">
        <f>+'[1]Total Programa'!U221</f>
        <v>0</v>
      </c>
      <c r="I222" s="43">
        <f t="shared" si="206"/>
        <v>0</v>
      </c>
      <c r="J222" s="44">
        <f t="shared" si="200"/>
        <v>0</v>
      </c>
      <c r="K222" s="1"/>
      <c r="L222" s="43">
        <f>+'[1]Programa I'!K222+'[1]Programa II'!K222+'[1]Programa III'!K222+'[1]Programa IV'!K222+'[1]Programa V'!K222</f>
        <v>0</v>
      </c>
      <c r="M222" s="43">
        <f>+'[1]Programa I'!L222+'[1]Programa II'!L222+'[1]Programa III'!L222+'[1]Programa IV'!L222+'[1]Programa V'!L222</f>
        <v>0</v>
      </c>
      <c r="N222" s="43">
        <f t="shared" si="207"/>
        <v>0</v>
      </c>
      <c r="O222" s="43">
        <f t="shared" si="208"/>
        <v>0</v>
      </c>
      <c r="P222" s="4"/>
    </row>
    <row r="223" spans="1:16" hidden="1" x14ac:dyDescent="0.2">
      <c r="A223" s="1"/>
      <c r="B223" s="39" t="s">
        <v>412</v>
      </c>
      <c r="C223" s="61" t="s">
        <v>413</v>
      </c>
      <c r="D223" s="30">
        <f>+'[1]Presupuesto 2020'!U223</f>
        <v>0</v>
      </c>
      <c r="E223" s="30">
        <f>+'[1]Programa I'!D223+'[1]Programa II'!D223+'[1]Programa III'!D223+'[1]Programa IV'!D223+'[1]Programa V'!D223</f>
        <v>0</v>
      </c>
      <c r="F223" s="43">
        <f t="shared" si="205"/>
        <v>0</v>
      </c>
      <c r="G223" s="43">
        <f>+'[1]Programa I'!F223+'[1]Programa II'!F223+'[1]Programa III'!F223+'[1]Programa IV'!F223+'[1]Programa V'!F223</f>
        <v>0</v>
      </c>
      <c r="H223" s="43">
        <f>+'[1]Total Programa'!U222</f>
        <v>0</v>
      </c>
      <c r="I223" s="43">
        <f t="shared" si="206"/>
        <v>0</v>
      </c>
      <c r="J223" s="44">
        <f t="shared" si="200"/>
        <v>0</v>
      </c>
      <c r="K223" s="1"/>
      <c r="L223" s="43">
        <f>+'[1]Programa I'!K223+'[1]Programa II'!K223+'[1]Programa III'!K223+'[1]Programa IV'!K223+'[1]Programa V'!K223</f>
        <v>0</v>
      </c>
      <c r="M223" s="43">
        <f>+'[1]Programa I'!L223+'[1]Programa II'!L223+'[1]Programa III'!L223+'[1]Programa IV'!L223+'[1]Programa V'!L223</f>
        <v>0</v>
      </c>
      <c r="N223" s="43">
        <f t="shared" si="207"/>
        <v>0</v>
      </c>
      <c r="O223" s="43">
        <f t="shared" si="208"/>
        <v>0</v>
      </c>
      <c r="P223" s="4"/>
    </row>
    <row r="224" spans="1:16" hidden="1" x14ac:dyDescent="0.2">
      <c r="A224" s="1"/>
      <c r="B224" s="39" t="s">
        <v>414</v>
      </c>
      <c r="C224" s="63" t="s">
        <v>415</v>
      </c>
      <c r="D224" s="30">
        <f>+'[1]Presupuesto 2020'!U224</f>
        <v>0</v>
      </c>
      <c r="E224" s="30">
        <f>+'[1]Programa I'!D224+'[1]Programa II'!D224+'[1]Programa III'!D224+'[1]Programa IV'!D224+'[1]Programa V'!D224</f>
        <v>0</v>
      </c>
      <c r="F224" s="43">
        <f t="shared" si="205"/>
        <v>0</v>
      </c>
      <c r="G224" s="43">
        <f>+'[1]Programa I'!F224+'[1]Programa II'!F224+'[1]Programa III'!F224+'[1]Programa IV'!F224+'[1]Programa V'!F224</f>
        <v>0</v>
      </c>
      <c r="H224" s="43">
        <f>+'[1]Total Programa'!U223</f>
        <v>0</v>
      </c>
      <c r="I224" s="43">
        <f t="shared" si="206"/>
        <v>0</v>
      </c>
      <c r="J224" s="44">
        <f t="shared" si="200"/>
        <v>0</v>
      </c>
      <c r="K224" s="1"/>
      <c r="L224" s="43">
        <f>+'[1]Programa I'!K224+'[1]Programa II'!K224+'[1]Programa III'!K224+'[1]Programa IV'!K224+'[1]Programa V'!K224</f>
        <v>0</v>
      </c>
      <c r="M224" s="43">
        <f>+'[1]Programa I'!L224+'[1]Programa II'!L224+'[1]Programa III'!L224+'[1]Programa IV'!L224+'[1]Programa V'!L224</f>
        <v>0</v>
      </c>
      <c r="N224" s="43">
        <f t="shared" si="207"/>
        <v>0</v>
      </c>
      <c r="O224" s="43">
        <f t="shared" si="208"/>
        <v>0</v>
      </c>
      <c r="P224" s="4"/>
    </row>
    <row r="225" spans="1:16" x14ac:dyDescent="0.2">
      <c r="B225" s="24">
        <v>6.06</v>
      </c>
      <c r="C225" s="132" t="s">
        <v>416</v>
      </c>
      <c r="D225" s="26">
        <f>SUM(D226:D227)</f>
        <v>110250000</v>
      </c>
      <c r="E225" s="26">
        <f>SUM(E226:E227)</f>
        <v>0</v>
      </c>
      <c r="F225" s="30">
        <f t="shared" ref="F225:I225" si="209">SUM(F226:F227)</f>
        <v>110250000</v>
      </c>
      <c r="G225" s="30">
        <f t="shared" si="209"/>
        <v>0</v>
      </c>
      <c r="H225" s="30">
        <f t="shared" si="209"/>
        <v>107500</v>
      </c>
      <c r="I225" s="26">
        <f t="shared" si="209"/>
        <v>110142500</v>
      </c>
      <c r="J225" s="27">
        <f t="shared" si="200"/>
        <v>0.99902494331065761</v>
      </c>
      <c r="K225" s="33"/>
      <c r="L225" s="26">
        <f t="shared" ref="L225:O225" si="210">SUM(L226:L227)</f>
        <v>107500</v>
      </c>
      <c r="M225" s="26">
        <f t="shared" si="210"/>
        <v>0</v>
      </c>
      <c r="N225" s="26">
        <f t="shared" si="210"/>
        <v>107500</v>
      </c>
      <c r="O225" s="26">
        <f t="shared" si="210"/>
        <v>110142500</v>
      </c>
      <c r="P225" s="4"/>
    </row>
    <row r="226" spans="1:16" hidden="1" x14ac:dyDescent="0.2">
      <c r="A226" s="1"/>
      <c r="B226" s="28" t="s">
        <v>417</v>
      </c>
      <c r="C226" s="29" t="s">
        <v>418</v>
      </c>
      <c r="D226" s="30">
        <f>+'[1]Presupuesto 2020'!U226</f>
        <v>110250000</v>
      </c>
      <c r="E226" s="30">
        <f>+'[1]Programa I'!D226+'[1]Programa II'!D226+'[1]Programa III'!D226+'[1]Programa IV'!D226+'[1]Programa V'!D226</f>
        <v>0</v>
      </c>
      <c r="F226" s="43">
        <f t="shared" ref="F226:F227" si="211">SUM(D226:E226)</f>
        <v>110250000</v>
      </c>
      <c r="G226" s="43">
        <f>+'[1]Programa I'!F226+'[1]Programa II'!F226+'[1]Programa III'!F226+'[1]Programa IV'!F226+'[1]Programa V'!F226</f>
        <v>0</v>
      </c>
      <c r="H226" s="43">
        <f>+'[1]Total Programa'!U225</f>
        <v>107500</v>
      </c>
      <c r="I226" s="43">
        <f t="shared" ref="I226:I227" si="212">+F226-H226</f>
        <v>110142500</v>
      </c>
      <c r="J226" s="44">
        <f t="shared" si="200"/>
        <v>0.99902494331065761</v>
      </c>
      <c r="L226" s="43">
        <f>+'[1]Programa I'!K226+'[1]Programa II'!K226+'[1]Programa III'!K226+'[1]Programa IV'!K226+'[1]Programa V'!K226</f>
        <v>107500</v>
      </c>
      <c r="M226" s="43">
        <f>+'[1]Programa I'!L226+'[1]Programa II'!L226+'[1]Programa III'!L226+'[1]Programa IV'!L226+'[1]Programa V'!L226</f>
        <v>0</v>
      </c>
      <c r="N226" s="43">
        <f t="shared" ref="N226:N227" si="213">SUM(L226:M226)</f>
        <v>107500</v>
      </c>
      <c r="O226" s="43">
        <f>+F226-N226</f>
        <v>110142500</v>
      </c>
      <c r="P226" s="4"/>
    </row>
    <row r="227" spans="1:16" hidden="1" x14ac:dyDescent="0.2">
      <c r="A227" s="1"/>
      <c r="B227" s="28" t="s">
        <v>419</v>
      </c>
      <c r="C227" s="29" t="s">
        <v>420</v>
      </c>
      <c r="D227" s="30">
        <f>+'[1]Presupuesto 2020'!U227</f>
        <v>0</v>
      </c>
      <c r="E227" s="30">
        <f>+'[1]Programa I'!D227+'[1]Programa II'!D227+'[1]Programa III'!D227+'[1]Programa IV'!D227+'[1]Programa V'!D227</f>
        <v>0</v>
      </c>
      <c r="F227" s="43">
        <f t="shared" si="211"/>
        <v>0</v>
      </c>
      <c r="G227" s="43">
        <f>+'[1]Programa I'!F227+'[1]Programa II'!F227+'[1]Programa III'!F227+'[1]Programa IV'!F227+'[1]Programa V'!F227</f>
        <v>0</v>
      </c>
      <c r="H227" s="43">
        <f>+'[1]Total Programa'!U226</f>
        <v>0</v>
      </c>
      <c r="I227" s="43">
        <f t="shared" si="212"/>
        <v>0</v>
      </c>
      <c r="J227" s="44">
        <f t="shared" si="200"/>
        <v>0</v>
      </c>
      <c r="K227" s="1"/>
      <c r="L227" s="43">
        <f>+'[1]Programa I'!K227+'[1]Programa II'!K227+'[1]Programa III'!K227+'[1]Programa IV'!K227+'[1]Programa V'!K227</f>
        <v>0</v>
      </c>
      <c r="M227" s="43">
        <f>+'[1]Programa I'!L227+'[1]Programa II'!L227+'[1]Programa III'!L227+'[1]Programa IV'!L227+'[1]Programa V'!L227</f>
        <v>0</v>
      </c>
      <c r="N227" s="43">
        <f t="shared" si="213"/>
        <v>0</v>
      </c>
      <c r="O227" s="43">
        <f>+F227-N227</f>
        <v>0</v>
      </c>
      <c r="P227" s="4"/>
    </row>
    <row r="228" spans="1:16" s="7" customFormat="1" x14ac:dyDescent="0.2">
      <c r="A228" s="127"/>
      <c r="B228" s="19" t="s">
        <v>421</v>
      </c>
      <c r="C228" s="125" t="s">
        <v>422</v>
      </c>
      <c r="D228" s="21">
        <f t="shared" ref="D228:I228" si="214">+D229+D240+D265</f>
        <v>132274230727.16</v>
      </c>
      <c r="E228" s="21">
        <f t="shared" si="214"/>
        <v>0</v>
      </c>
      <c r="F228" s="21">
        <f t="shared" si="214"/>
        <v>132274230727.16</v>
      </c>
      <c r="G228" s="21">
        <f t="shared" si="214"/>
        <v>12561195045.859999</v>
      </c>
      <c r="H228" s="21">
        <f t="shared" si="214"/>
        <v>61641175025.090004</v>
      </c>
      <c r="I228" s="21">
        <f t="shared" si="214"/>
        <v>70633055702.069992</v>
      </c>
      <c r="J228" s="42">
        <f t="shared" si="200"/>
        <v>0.5339895406215871</v>
      </c>
      <c r="K228" s="33"/>
      <c r="L228" s="21">
        <f t="shared" ref="L228:O228" si="215">+L229+L240+L265</f>
        <v>31090102862.459999</v>
      </c>
      <c r="M228" s="21">
        <f t="shared" si="215"/>
        <v>30551072162.629997</v>
      </c>
      <c r="N228" s="21">
        <f t="shared" si="215"/>
        <v>61641175025.089989</v>
      </c>
      <c r="O228" s="21">
        <f t="shared" si="215"/>
        <v>70633055702.070007</v>
      </c>
      <c r="P228" s="4"/>
    </row>
    <row r="229" spans="1:16" x14ac:dyDescent="0.2">
      <c r="B229" s="24" t="s">
        <v>423</v>
      </c>
      <c r="C229" s="133" t="s">
        <v>424</v>
      </c>
      <c r="D229" s="26">
        <f t="shared" ref="D229:I229" si="216">+D230+D232+D234</f>
        <v>8813692354.5900002</v>
      </c>
      <c r="E229" s="26">
        <f t="shared" si="216"/>
        <v>-234000000</v>
      </c>
      <c r="F229" s="30">
        <f t="shared" si="216"/>
        <v>8579692354.5900002</v>
      </c>
      <c r="G229" s="30">
        <f t="shared" si="216"/>
        <v>678390250.5</v>
      </c>
      <c r="H229" s="30">
        <f t="shared" si="216"/>
        <v>3790833678.2399998</v>
      </c>
      <c r="I229" s="26">
        <f t="shared" si="216"/>
        <v>4788858676.3499994</v>
      </c>
      <c r="J229" s="27">
        <f t="shared" si="200"/>
        <v>0.5581620503896082</v>
      </c>
      <c r="K229" s="33"/>
      <c r="L229" s="26">
        <f t="shared" ref="L229:O229" si="217">+L230+L232+L234</f>
        <v>1971542814.0699999</v>
      </c>
      <c r="M229" s="26">
        <f t="shared" si="217"/>
        <v>1819290864.1700001</v>
      </c>
      <c r="N229" s="26">
        <f t="shared" si="217"/>
        <v>3790833678.2399998</v>
      </c>
      <c r="O229" s="26">
        <f t="shared" si="217"/>
        <v>4788858676.3499994</v>
      </c>
      <c r="P229" s="4"/>
    </row>
    <row r="230" spans="1:16" s="7" customFormat="1" hidden="1" x14ac:dyDescent="0.2">
      <c r="B230" s="24" t="s">
        <v>425</v>
      </c>
      <c r="C230" s="7" t="s">
        <v>426</v>
      </c>
      <c r="D230" s="26">
        <f>+D231</f>
        <v>0</v>
      </c>
      <c r="E230" s="26">
        <f>+E231</f>
        <v>0</v>
      </c>
      <c r="F230" s="26">
        <f t="shared" ref="F230:O230" si="218">+F231</f>
        <v>0</v>
      </c>
      <c r="G230" s="26">
        <f t="shared" si="218"/>
        <v>0</v>
      </c>
      <c r="H230" s="26">
        <f t="shared" si="218"/>
        <v>0</v>
      </c>
      <c r="I230" s="26">
        <f t="shared" si="218"/>
        <v>0</v>
      </c>
      <c r="J230" s="27">
        <f t="shared" si="200"/>
        <v>0</v>
      </c>
      <c r="L230" s="26">
        <f t="shared" si="218"/>
        <v>0</v>
      </c>
      <c r="M230" s="26">
        <f t="shared" si="218"/>
        <v>0</v>
      </c>
      <c r="N230" s="26">
        <f t="shared" si="218"/>
        <v>0</v>
      </c>
      <c r="O230" s="26">
        <f t="shared" si="218"/>
        <v>0</v>
      </c>
      <c r="P230" s="4"/>
    </row>
    <row r="231" spans="1:16" hidden="1" x14ac:dyDescent="0.2">
      <c r="A231" s="1"/>
      <c r="B231" s="28" t="s">
        <v>427</v>
      </c>
      <c r="C231" s="45" t="s">
        <v>428</v>
      </c>
      <c r="D231" s="30">
        <f>+'[1]Presupuesto 2020'!U231</f>
        <v>0</v>
      </c>
      <c r="E231" s="30">
        <f>+'[1]Programa I'!D231+'[1]Programa II'!D231+'[1]Programa III'!D231+'[1]Programa IV'!D231+'[1]Programa V'!D231</f>
        <v>0</v>
      </c>
      <c r="F231" s="43">
        <f>SUM(D231:E231)</f>
        <v>0</v>
      </c>
      <c r="G231" s="43">
        <f>+'[1]Programa I'!F231+'[1]Programa II'!F231+'[1]Programa III'!F231+'[1]Programa IV'!F231+'[1]Programa V'!F231</f>
        <v>0</v>
      </c>
      <c r="H231" s="43">
        <f>+'[1]Total Programa'!U230</f>
        <v>0</v>
      </c>
      <c r="I231" s="43">
        <f>+F231-H231</f>
        <v>0</v>
      </c>
      <c r="J231" s="44">
        <f t="shared" si="200"/>
        <v>0</v>
      </c>
      <c r="K231" s="1"/>
      <c r="L231" s="43">
        <f>+'[1]Programa I'!K231+'[1]Programa II'!K231+'[1]Programa III'!K231+'[1]Programa IV'!K231+'[1]Programa V'!K231</f>
        <v>0</v>
      </c>
      <c r="M231" s="43">
        <f>+'[1]Programa I'!L231+'[1]Programa II'!L231+'[1]Programa III'!L231+'[1]Programa IV'!L231+'[1]Programa V'!L231</f>
        <v>0</v>
      </c>
      <c r="N231" s="43">
        <f>SUM(L231:M231)</f>
        <v>0</v>
      </c>
      <c r="O231" s="43">
        <f>+F231-N231</f>
        <v>0</v>
      </c>
      <c r="P231" s="4"/>
    </row>
    <row r="232" spans="1:16" s="7" customFormat="1" hidden="1" x14ac:dyDescent="0.2">
      <c r="B232" s="24" t="s">
        <v>429</v>
      </c>
      <c r="C232" s="7" t="s">
        <v>430</v>
      </c>
      <c r="D232" s="26">
        <f>+D233</f>
        <v>0</v>
      </c>
      <c r="E232" s="26">
        <f>+E233</f>
        <v>0</v>
      </c>
      <c r="F232" s="26">
        <f t="shared" ref="F232:O232" si="219">+F233</f>
        <v>0</v>
      </c>
      <c r="G232" s="26">
        <f t="shared" si="219"/>
        <v>0</v>
      </c>
      <c r="H232" s="26">
        <f t="shared" si="219"/>
        <v>0</v>
      </c>
      <c r="I232" s="26">
        <f t="shared" si="219"/>
        <v>0</v>
      </c>
      <c r="J232" s="27">
        <f t="shared" si="200"/>
        <v>0</v>
      </c>
      <c r="L232" s="26">
        <f t="shared" si="219"/>
        <v>0</v>
      </c>
      <c r="M232" s="26">
        <f t="shared" si="219"/>
        <v>0</v>
      </c>
      <c r="N232" s="26">
        <f t="shared" si="219"/>
        <v>0</v>
      </c>
      <c r="O232" s="26">
        <f t="shared" si="219"/>
        <v>0</v>
      </c>
      <c r="P232" s="4"/>
    </row>
    <row r="233" spans="1:16" hidden="1" x14ac:dyDescent="0.2">
      <c r="A233" s="1"/>
      <c r="B233" s="28" t="s">
        <v>431</v>
      </c>
      <c r="C233" s="45" t="s">
        <v>432</v>
      </c>
      <c r="D233" s="30">
        <f>+'[1]Presupuesto 2020'!U233</f>
        <v>0</v>
      </c>
      <c r="E233" s="30">
        <f>+'[1]Programa I'!D233+'[1]Programa II'!D233+'[1]Programa III'!D233+'[1]Programa IV'!D233+'[1]Programa V'!D233</f>
        <v>0</v>
      </c>
      <c r="F233" s="43">
        <f>SUM(D233:E233)</f>
        <v>0</v>
      </c>
      <c r="G233" s="43">
        <f>+'[1]Programa I'!F233+'[1]Programa II'!F233+'[1]Programa III'!F233+'[1]Programa IV'!F233+'[1]Programa V'!F233</f>
        <v>0</v>
      </c>
      <c r="H233" s="43">
        <f>+'[1]Total Programa'!U232</f>
        <v>0</v>
      </c>
      <c r="I233" s="43">
        <f>+F233-H233</f>
        <v>0</v>
      </c>
      <c r="J233" s="44">
        <f t="shared" si="200"/>
        <v>0</v>
      </c>
      <c r="K233" s="1"/>
      <c r="L233" s="43">
        <f>+'[1]Programa I'!K233+'[1]Programa II'!K233+'[1]Programa III'!K233+'[1]Programa IV'!K233+'[1]Programa V'!K233</f>
        <v>0</v>
      </c>
      <c r="M233" s="43">
        <f>+'[1]Programa I'!L233+'[1]Programa II'!L233+'[1]Programa III'!L233+'[1]Programa IV'!L233+'[1]Programa V'!L233</f>
        <v>0</v>
      </c>
      <c r="N233" s="43">
        <f>SUM(L233:M233)</f>
        <v>0</v>
      </c>
      <c r="O233" s="43">
        <f>+F233-N233</f>
        <v>0</v>
      </c>
      <c r="P233" s="4"/>
    </row>
    <row r="234" spans="1:16" s="7" customFormat="1" hidden="1" x14ac:dyDescent="0.2">
      <c r="A234" s="1"/>
      <c r="B234" s="24" t="s">
        <v>433</v>
      </c>
      <c r="C234" s="7" t="s">
        <v>434</v>
      </c>
      <c r="D234" s="26">
        <f>SUM(D235:D239)</f>
        <v>8813692354.5900002</v>
      </c>
      <c r="E234" s="26">
        <f>SUM(E235:E239)</f>
        <v>-234000000</v>
      </c>
      <c r="F234" s="26">
        <f t="shared" ref="F234:I234" si="220">SUM(F235:F239)</f>
        <v>8579692354.5900002</v>
      </c>
      <c r="G234" s="26">
        <f t="shared" si="220"/>
        <v>678390250.5</v>
      </c>
      <c r="H234" s="26">
        <f t="shared" si="220"/>
        <v>3790833678.2399998</v>
      </c>
      <c r="I234" s="26">
        <f t="shared" si="220"/>
        <v>4788858676.3499994</v>
      </c>
      <c r="J234" s="27">
        <f t="shared" si="200"/>
        <v>0.5581620503896082</v>
      </c>
      <c r="K234" s="33"/>
      <c r="L234" s="26">
        <f t="shared" ref="L234:O234" si="221">SUM(L235:L239)</f>
        <v>1971542814.0699999</v>
      </c>
      <c r="M234" s="26">
        <f t="shared" si="221"/>
        <v>1819290864.1700001</v>
      </c>
      <c r="N234" s="26">
        <f t="shared" si="221"/>
        <v>3790833678.2399998</v>
      </c>
      <c r="O234" s="26">
        <f t="shared" si="221"/>
        <v>4788858676.3499994</v>
      </c>
      <c r="P234" s="4"/>
    </row>
    <row r="235" spans="1:16" hidden="1" x14ac:dyDescent="0.2">
      <c r="A235" s="1"/>
      <c r="B235" s="28" t="s">
        <v>435</v>
      </c>
      <c r="C235" s="45" t="s">
        <v>311</v>
      </c>
      <c r="D235" s="30">
        <f>+'[1]Presupuesto 2020'!U235</f>
        <v>0</v>
      </c>
      <c r="E235" s="30">
        <f>+'[1]Programa I'!D235+'[1]Programa II'!D235+'[1]Programa III'!D235+'[1]Programa IV'!D235+'[1]Programa V'!D235</f>
        <v>0</v>
      </c>
      <c r="F235" s="43">
        <f t="shared" ref="F235:F239" si="222">SUM(D235:E235)</f>
        <v>0</v>
      </c>
      <c r="G235" s="43">
        <f>+'[1]Programa I'!F235+'[1]Programa II'!F235+'[1]Programa III'!F235+'[1]Programa IV'!F235+'[1]Programa V'!F235</f>
        <v>0</v>
      </c>
      <c r="H235" s="43">
        <f>+'[1]Total Programa'!U234</f>
        <v>0</v>
      </c>
      <c r="I235" s="43">
        <f t="shared" ref="I235:I239" si="223">+F235-H235</f>
        <v>0</v>
      </c>
      <c r="J235" s="44">
        <f t="shared" si="200"/>
        <v>0</v>
      </c>
      <c r="K235" s="1"/>
      <c r="L235" s="43">
        <f>+'[1]Programa I'!K235+'[1]Programa II'!K235+'[1]Programa III'!K235+'[1]Programa IV'!K235+'[1]Programa V'!K235</f>
        <v>0</v>
      </c>
      <c r="M235" s="43">
        <f>+'[1]Programa I'!L235+'[1]Programa II'!L235+'[1]Programa III'!L235+'[1]Programa IV'!L235+'[1]Programa V'!L235</f>
        <v>0</v>
      </c>
      <c r="N235" s="43">
        <f t="shared" ref="N235:N239" si="224">SUM(L235:M235)</f>
        <v>0</v>
      </c>
      <c r="O235" s="43">
        <f>+F235-N235</f>
        <v>0</v>
      </c>
      <c r="P235" s="4"/>
    </row>
    <row r="236" spans="1:16" hidden="1" x14ac:dyDescent="0.2">
      <c r="A236" s="1"/>
      <c r="B236" s="28" t="s">
        <v>436</v>
      </c>
      <c r="C236" s="45" t="s">
        <v>313</v>
      </c>
      <c r="D236" s="30">
        <f>+'[1]Presupuesto 2020'!U236</f>
        <v>1187882385.8</v>
      </c>
      <c r="E236" s="30">
        <f>+'[1]Programa I'!D236+'[1]Programa II'!D236+'[1]Programa III'!D236+'[1]Programa IV'!D236+'[1]Programa V'!D236</f>
        <v>-228000000</v>
      </c>
      <c r="F236" s="43">
        <f t="shared" si="222"/>
        <v>959882385.79999995</v>
      </c>
      <c r="G236" s="43">
        <f>+'[1]Programa I'!F236+'[1]Programa II'!F236+'[1]Programa III'!F236+'[1]Programa IV'!F236+'[1]Programa V'!F236</f>
        <v>113295000</v>
      </c>
      <c r="H236" s="43">
        <f>+'[1]Total Programa'!U235</f>
        <v>296752414.39999998</v>
      </c>
      <c r="I236" s="43">
        <f t="shared" si="223"/>
        <v>663129971.39999998</v>
      </c>
      <c r="J236" s="44">
        <f t="shared" si="200"/>
        <v>0.69084502560938654</v>
      </c>
      <c r="L236" s="43">
        <f>+'[1]Programa I'!K236+'[1]Programa II'!K236+'[1]Programa III'!K236+'[1]Programa IV'!K236+'[1]Programa V'!K236</f>
        <v>217661514.72</v>
      </c>
      <c r="M236" s="43">
        <f>+'[1]Programa I'!L236+'[1]Programa II'!L236+'[1]Programa III'!L236+'[1]Programa IV'!L236+'[1]Programa V'!L236</f>
        <v>79090899.680000007</v>
      </c>
      <c r="N236" s="43">
        <f t="shared" si="224"/>
        <v>296752414.39999998</v>
      </c>
      <c r="O236" s="43">
        <f>+F236-N236</f>
        <v>663129971.39999998</v>
      </c>
      <c r="P236" s="4"/>
    </row>
    <row r="237" spans="1:16" hidden="1" x14ac:dyDescent="0.2">
      <c r="A237" s="1"/>
      <c r="B237" s="28" t="s">
        <v>437</v>
      </c>
      <c r="C237" s="45" t="s">
        <v>315</v>
      </c>
      <c r="D237" s="30">
        <f>+'[1]Presupuesto 2020'!U237</f>
        <v>107539413.18000001</v>
      </c>
      <c r="E237" s="30">
        <f>+'[1]Programa I'!D237+'[1]Programa II'!D237+'[1]Programa III'!D237+'[1]Programa IV'!D237+'[1]Programa V'!D237</f>
        <v>-6000000</v>
      </c>
      <c r="F237" s="43">
        <f t="shared" si="222"/>
        <v>101539413.18000001</v>
      </c>
      <c r="G237" s="43">
        <f>+'[1]Programa I'!F237+'[1]Programa II'!F237+'[1]Programa III'!F237+'[1]Programa IV'!F237+'[1]Programa V'!F237</f>
        <v>0</v>
      </c>
      <c r="H237" s="43">
        <f>+'[1]Total Programa'!U236</f>
        <v>37603000</v>
      </c>
      <c r="I237" s="43">
        <f t="shared" si="223"/>
        <v>63936413.180000007</v>
      </c>
      <c r="J237" s="44">
        <f t="shared" si="200"/>
        <v>0.62967089505096152</v>
      </c>
      <c r="L237" s="43">
        <f>+'[1]Programa I'!K237+'[1]Programa II'!K237+'[1]Programa III'!K237+'[1]Programa IV'!K237+'[1]Programa V'!K237</f>
        <v>32367000</v>
      </c>
      <c r="M237" s="43">
        <f>+'[1]Programa I'!L237+'[1]Programa II'!L237+'[1]Programa III'!L237+'[1]Programa IV'!L237+'[1]Programa V'!L237</f>
        <v>5236000</v>
      </c>
      <c r="N237" s="43">
        <f t="shared" si="224"/>
        <v>37603000</v>
      </c>
      <c r="O237" s="43">
        <f>+F237-N237</f>
        <v>63936413.180000007</v>
      </c>
      <c r="P237" s="4"/>
    </row>
    <row r="238" spans="1:16" hidden="1" x14ac:dyDescent="0.2">
      <c r="A238" s="1"/>
      <c r="B238" s="28" t="s">
        <v>438</v>
      </c>
      <c r="C238" s="45" t="s">
        <v>317</v>
      </c>
      <c r="D238" s="30">
        <f>+'[1]Presupuesto 2020'!U238</f>
        <v>5116141437.8599997</v>
      </c>
      <c r="E238" s="30">
        <f>+'[1]Programa I'!D238+'[1]Programa II'!D238+'[1]Programa III'!D238+'[1]Programa IV'!D238+'[1]Programa V'!D238</f>
        <v>0</v>
      </c>
      <c r="F238" s="43">
        <f t="shared" si="222"/>
        <v>5116141437.8599997</v>
      </c>
      <c r="G238" s="43">
        <f>+'[1]Programa I'!F238+'[1]Programa II'!F238+'[1]Programa III'!F238+'[1]Programa IV'!F238+'[1]Programa V'!F238</f>
        <v>248429454.34</v>
      </c>
      <c r="H238" s="43">
        <f>+'[1]Total Programa'!U237</f>
        <v>1788646907.5800002</v>
      </c>
      <c r="I238" s="43">
        <f t="shared" si="223"/>
        <v>3327494530.2799997</v>
      </c>
      <c r="J238" s="44">
        <f t="shared" si="200"/>
        <v>0.6503914269562957</v>
      </c>
      <c r="L238" s="43">
        <f>+'[1]Programa I'!K238+'[1]Programa II'!K238+'[1]Programa III'!K238+'[1]Programa IV'!K238+'[1]Programa V'!K238</f>
        <v>887432210.64999998</v>
      </c>
      <c r="M238" s="43">
        <f>+'[1]Programa I'!L238+'[1]Programa II'!L238+'[1]Programa III'!L238+'[1]Programa IV'!L238+'[1]Programa V'!L238</f>
        <v>901214696.93000007</v>
      </c>
      <c r="N238" s="43">
        <f t="shared" si="224"/>
        <v>1788646907.5799999</v>
      </c>
      <c r="O238" s="43">
        <f>+F238-N238</f>
        <v>3327494530.2799997</v>
      </c>
      <c r="P238" s="4"/>
    </row>
    <row r="239" spans="1:16" hidden="1" x14ac:dyDescent="0.2">
      <c r="A239" s="1"/>
      <c r="B239" s="28" t="s">
        <v>439</v>
      </c>
      <c r="C239" s="45" t="s">
        <v>319</v>
      </c>
      <c r="D239" s="30">
        <f>+'[1]Presupuesto 2020'!U239</f>
        <v>2402129117.75</v>
      </c>
      <c r="E239" s="30">
        <f>+'[1]Programa I'!D239+'[1]Programa II'!D239+'[1]Programa III'!D239+'[1]Programa IV'!D239+'[1]Programa V'!D239</f>
        <v>0</v>
      </c>
      <c r="F239" s="43">
        <f t="shared" si="222"/>
        <v>2402129117.75</v>
      </c>
      <c r="G239" s="43">
        <f>+'[1]Programa I'!F239+'[1]Programa II'!F239+'[1]Programa III'!F239+'[1]Programa IV'!F239+'[1]Programa V'!F239</f>
        <v>316665796.16000003</v>
      </c>
      <c r="H239" s="43">
        <f>+'[1]Total Programa'!U238</f>
        <v>1667831356.26</v>
      </c>
      <c r="I239" s="43">
        <f t="shared" si="223"/>
        <v>734297761.49000001</v>
      </c>
      <c r="J239" s="44">
        <f t="shared" si="200"/>
        <v>0.30568621647523841</v>
      </c>
      <c r="L239" s="43">
        <f>+'[1]Programa I'!K239+'[1]Programa II'!K239+'[1]Programa III'!K239+'[1]Programa IV'!K239+'[1]Programa V'!K239</f>
        <v>834082088.70000005</v>
      </c>
      <c r="M239" s="43">
        <f>+'[1]Programa I'!L239+'[1]Programa II'!L239+'[1]Programa III'!L239+'[1]Programa IV'!L239+'[1]Programa V'!L239</f>
        <v>833749267.55999994</v>
      </c>
      <c r="N239" s="43">
        <f t="shared" si="224"/>
        <v>1667831356.26</v>
      </c>
      <c r="O239" s="43">
        <f>+F239-N239</f>
        <v>734297761.49000001</v>
      </c>
      <c r="P239" s="4"/>
    </row>
    <row r="240" spans="1:16" x14ac:dyDescent="0.2">
      <c r="B240" s="24" t="s">
        <v>440</v>
      </c>
      <c r="C240" s="134" t="s">
        <v>441</v>
      </c>
      <c r="D240" s="25">
        <f>+D241+D247</f>
        <v>42495275480.290009</v>
      </c>
      <c r="E240" s="25">
        <f>+E241+E247</f>
        <v>159000000</v>
      </c>
      <c r="F240" s="30">
        <f t="shared" ref="F240:I240" si="225">+F241+F247</f>
        <v>42654275480.290001</v>
      </c>
      <c r="G240" s="30">
        <f t="shared" si="225"/>
        <v>3865962197.1499996</v>
      </c>
      <c r="H240" s="30">
        <f t="shared" si="225"/>
        <v>17840597820.77</v>
      </c>
      <c r="I240" s="26">
        <f t="shared" si="225"/>
        <v>24813677659.519997</v>
      </c>
      <c r="J240" s="27">
        <f t="shared" si="200"/>
        <v>0.58173951802290214</v>
      </c>
      <c r="K240" s="33"/>
      <c r="L240" s="26">
        <f t="shared" ref="L240:O240" si="226">+L241+L247</f>
        <v>9279112800.8700008</v>
      </c>
      <c r="M240" s="26">
        <f t="shared" si="226"/>
        <v>8561485019.9000006</v>
      </c>
      <c r="N240" s="26">
        <f t="shared" si="226"/>
        <v>17840597820.769997</v>
      </c>
      <c r="O240" s="26">
        <f t="shared" si="226"/>
        <v>24813677659.52</v>
      </c>
      <c r="P240" s="4"/>
    </row>
    <row r="241" spans="1:16" s="7" customFormat="1" hidden="1" x14ac:dyDescent="0.2">
      <c r="A241" s="1"/>
      <c r="B241" s="24" t="s">
        <v>442</v>
      </c>
      <c r="C241" s="62" t="s">
        <v>443</v>
      </c>
      <c r="D241" s="26">
        <f>SUM(D242:D246)</f>
        <v>2640723382.46</v>
      </c>
      <c r="E241" s="26">
        <f>SUM(E242:E246)</f>
        <v>-9040880</v>
      </c>
      <c r="F241" s="26">
        <f t="shared" ref="F241:I241" si="227">SUM(F242:F246)</f>
        <v>2631682502.46</v>
      </c>
      <c r="G241" s="26">
        <f t="shared" si="227"/>
        <v>261866550.62</v>
      </c>
      <c r="H241" s="26">
        <f t="shared" si="227"/>
        <v>964403193.06999993</v>
      </c>
      <c r="I241" s="26">
        <f t="shared" si="227"/>
        <v>1667279309.3900001</v>
      </c>
      <c r="J241" s="27">
        <f t="shared" si="200"/>
        <v>0.63354120712946516</v>
      </c>
      <c r="K241" s="33"/>
      <c r="L241" s="26">
        <f t="shared" ref="L241:O241" si="228">SUM(L242:L246)</f>
        <v>458022550.62</v>
      </c>
      <c r="M241" s="26">
        <f t="shared" si="228"/>
        <v>506380642.44999999</v>
      </c>
      <c r="N241" s="26">
        <f t="shared" si="228"/>
        <v>964403193.06999993</v>
      </c>
      <c r="O241" s="26">
        <f t="shared" si="228"/>
        <v>1667279309.3900001</v>
      </c>
      <c r="P241" s="4"/>
    </row>
    <row r="242" spans="1:16" hidden="1" x14ac:dyDescent="0.2">
      <c r="A242" s="1"/>
      <c r="B242" s="28" t="s">
        <v>444</v>
      </c>
      <c r="C242" s="61" t="s">
        <v>346</v>
      </c>
      <c r="D242" s="30">
        <f>+'[1]Presupuesto 2020'!U242</f>
        <v>1403243695.5</v>
      </c>
      <c r="E242" s="30">
        <f>+'[1]Programa I'!D242+'[1]Programa II'!D242+'[1]Programa III'!D242+'[1]Programa IV'!D242+'[1]Programa V'!D242</f>
        <v>34000000</v>
      </c>
      <c r="F242" s="43">
        <f t="shared" ref="F242:F246" si="229">SUM(D242:E242)</f>
        <v>1437243695.5</v>
      </c>
      <c r="G242" s="43">
        <f>+'[1]Programa I'!F242+'[1]Programa II'!F242+'[1]Programa III'!F242+'[1]Programa IV'!F242+'[1]Programa V'!F242</f>
        <v>232653550.62</v>
      </c>
      <c r="H242" s="43">
        <f>+'[1]Total Programa'!U241</f>
        <v>607784193.06999993</v>
      </c>
      <c r="I242" s="43">
        <f t="shared" ref="I242:I246" si="230">+F242-H242</f>
        <v>829459502.43000007</v>
      </c>
      <c r="J242" s="44">
        <f t="shared" si="200"/>
        <v>0.57711820551172499</v>
      </c>
      <c r="L242" s="43">
        <f>+'[1]Programa I'!K242+'[1]Programa II'!K242+'[1]Programa III'!K242+'[1]Programa IV'!K242+'[1]Programa V'!K242</f>
        <v>355071550.62</v>
      </c>
      <c r="M242" s="43">
        <f>+'[1]Programa I'!L242+'[1]Programa II'!L242+'[1]Programa III'!L242+'[1]Programa IV'!L242+'[1]Programa V'!L242</f>
        <v>252712642.44999999</v>
      </c>
      <c r="N242" s="43">
        <f t="shared" ref="N242:N246" si="231">SUM(L242:M242)</f>
        <v>607784193.06999993</v>
      </c>
      <c r="O242" s="43">
        <f>+F242-N242</f>
        <v>829459502.43000007</v>
      </c>
      <c r="P242" s="4"/>
    </row>
    <row r="243" spans="1:16" hidden="1" x14ac:dyDescent="0.2">
      <c r="A243" s="1"/>
      <c r="B243" s="28" t="s">
        <v>445</v>
      </c>
      <c r="C243" s="61" t="s">
        <v>348</v>
      </c>
      <c r="D243" s="30">
        <f>+'[1]Presupuesto 2020'!U243</f>
        <v>133580115.34999999</v>
      </c>
      <c r="E243" s="30">
        <f>+'[1]Programa I'!D243+'[1]Programa II'!D243+'[1]Programa III'!D243+'[1]Programa IV'!D243+'[1]Programa V'!D243</f>
        <v>-10040880</v>
      </c>
      <c r="F243" s="43">
        <f t="shared" si="229"/>
        <v>123539235.34999999</v>
      </c>
      <c r="G243" s="43">
        <f>+'[1]Programa I'!F243+'[1]Programa II'!F243+'[1]Programa III'!F243+'[1]Programa IV'!F243+'[1]Programa V'!F243</f>
        <v>0</v>
      </c>
      <c r="H243" s="43">
        <f>+'[1]Total Programa'!U242</f>
        <v>11503000</v>
      </c>
      <c r="I243" s="43">
        <f t="shared" si="230"/>
        <v>112036235.34999999</v>
      </c>
      <c r="J243" s="44">
        <f t="shared" si="200"/>
        <v>0.90688788086302496</v>
      </c>
      <c r="L243" s="43">
        <f>+'[1]Programa I'!K243+'[1]Programa II'!K243+'[1]Programa III'!K243+'[1]Programa IV'!K243+'[1]Programa V'!K243</f>
        <v>11503000</v>
      </c>
      <c r="M243" s="43">
        <f>+'[1]Programa I'!L243+'[1]Programa II'!L243+'[1]Programa III'!L243+'[1]Programa IV'!L243+'[1]Programa V'!L243</f>
        <v>0</v>
      </c>
      <c r="N243" s="43">
        <f t="shared" si="231"/>
        <v>11503000</v>
      </c>
      <c r="O243" s="43">
        <f>+F243-N243</f>
        <v>112036235.34999999</v>
      </c>
      <c r="P243" s="4"/>
    </row>
    <row r="244" spans="1:16" hidden="1" x14ac:dyDescent="0.2">
      <c r="A244" s="1"/>
      <c r="B244" s="28" t="s">
        <v>446</v>
      </c>
      <c r="C244" s="61" t="s">
        <v>350</v>
      </c>
      <c r="D244" s="30">
        <f>+'[1]Presupuesto 2020'!U244</f>
        <v>0</v>
      </c>
      <c r="E244" s="30">
        <f>+'[1]Programa I'!D244+'[1]Programa II'!D244+'[1]Programa III'!D244+'[1]Programa IV'!D244+'[1]Programa V'!D244</f>
        <v>0</v>
      </c>
      <c r="F244" s="43">
        <f t="shared" si="229"/>
        <v>0</v>
      </c>
      <c r="G244" s="43">
        <f>+'[1]Programa I'!F244+'[1]Programa II'!F244+'[1]Programa III'!F244+'[1]Programa IV'!F244+'[1]Programa V'!F244</f>
        <v>0</v>
      </c>
      <c r="H244" s="43">
        <f>+'[1]Total Programa'!U243</f>
        <v>0</v>
      </c>
      <c r="I244" s="43">
        <f t="shared" si="230"/>
        <v>0</v>
      </c>
      <c r="J244" s="44">
        <f t="shared" si="200"/>
        <v>0</v>
      </c>
      <c r="K244" s="1"/>
      <c r="L244" s="43">
        <f>+'[1]Programa I'!K244+'[1]Programa II'!K244+'[1]Programa III'!K244+'[1]Programa IV'!K244+'[1]Programa V'!K244</f>
        <v>0</v>
      </c>
      <c r="M244" s="43">
        <f>+'[1]Programa I'!L244+'[1]Programa II'!L244+'[1]Programa III'!L244+'[1]Programa IV'!L244+'[1]Programa V'!L244</f>
        <v>0</v>
      </c>
      <c r="N244" s="43">
        <f t="shared" si="231"/>
        <v>0</v>
      </c>
      <c r="O244" s="43">
        <f>+F244-N244</f>
        <v>0</v>
      </c>
      <c r="P244" s="4"/>
    </row>
    <row r="245" spans="1:16" hidden="1" x14ac:dyDescent="0.2">
      <c r="A245" s="1"/>
      <c r="B245" s="28" t="s">
        <v>447</v>
      </c>
      <c r="C245" s="61" t="s">
        <v>352</v>
      </c>
      <c r="D245" s="30">
        <f>+'[1]Presupuesto 2020'!U245</f>
        <v>834491071.61000001</v>
      </c>
      <c r="E245" s="30">
        <f>+'[1]Programa I'!D245+'[1]Programa II'!D245+'[1]Programa III'!D245+'[1]Programa IV'!D245+'[1]Programa V'!D245</f>
        <v>0</v>
      </c>
      <c r="F245" s="43">
        <f t="shared" si="229"/>
        <v>834491071.61000001</v>
      </c>
      <c r="G245" s="43">
        <f>+'[1]Programa I'!F245+'[1]Programa II'!F245+'[1]Programa III'!F245+'[1]Programa IV'!F245+'[1]Programa V'!F245</f>
        <v>0</v>
      </c>
      <c r="H245" s="43">
        <f>+'[1]Total Programa'!U244</f>
        <v>266278000</v>
      </c>
      <c r="I245" s="43">
        <f t="shared" si="230"/>
        <v>568213071.61000001</v>
      </c>
      <c r="J245" s="44">
        <f t="shared" si="200"/>
        <v>0.68090970765419379</v>
      </c>
      <c r="L245" s="43">
        <f>+'[1]Programa I'!K245+'[1]Programa II'!K245+'[1]Programa III'!K245+'[1]Programa IV'!K245+'[1]Programa V'!K245</f>
        <v>62235000</v>
      </c>
      <c r="M245" s="43">
        <f>+'[1]Programa I'!L245+'[1]Programa II'!L245+'[1]Programa III'!L245+'[1]Programa IV'!L245+'[1]Programa V'!L245</f>
        <v>204043000</v>
      </c>
      <c r="N245" s="43">
        <f t="shared" si="231"/>
        <v>266278000</v>
      </c>
      <c r="O245" s="43">
        <f>+F245-N245</f>
        <v>568213071.61000001</v>
      </c>
      <c r="P245" s="4"/>
    </row>
    <row r="246" spans="1:16" hidden="1" x14ac:dyDescent="0.2">
      <c r="A246" s="1"/>
      <c r="B246" s="28" t="s">
        <v>448</v>
      </c>
      <c r="C246" s="61" t="s">
        <v>354</v>
      </c>
      <c r="D246" s="30">
        <f>+'[1]Presupuesto 2020'!U246</f>
        <v>269408500</v>
      </c>
      <c r="E246" s="30">
        <f>+'[1]Programa I'!D246+'[1]Programa II'!D246+'[1]Programa III'!D246+'[1]Programa IV'!D246+'[1]Programa V'!D246</f>
        <v>-33000000</v>
      </c>
      <c r="F246" s="43">
        <f t="shared" si="229"/>
        <v>236408500</v>
      </c>
      <c r="G246" s="43">
        <f>+'[1]Programa I'!F246+'[1]Programa II'!F246+'[1]Programa III'!F246+'[1]Programa IV'!F246+'[1]Programa V'!F246</f>
        <v>29213000</v>
      </c>
      <c r="H246" s="43">
        <f>+'[1]Total Programa'!U245</f>
        <v>78838000</v>
      </c>
      <c r="I246" s="43">
        <f t="shared" si="230"/>
        <v>157570500</v>
      </c>
      <c r="J246" s="44">
        <f t="shared" si="200"/>
        <v>0.66651791285000328</v>
      </c>
      <c r="L246" s="43">
        <f>+'[1]Programa I'!K246+'[1]Programa II'!K246+'[1]Programa III'!K246+'[1]Programa IV'!K246+'[1]Programa V'!K246</f>
        <v>29213000</v>
      </c>
      <c r="M246" s="43">
        <f>+'[1]Programa I'!L246+'[1]Programa II'!L246+'[1]Programa III'!L246+'[1]Programa IV'!L246+'[1]Programa V'!L246</f>
        <v>49625000</v>
      </c>
      <c r="N246" s="43">
        <f t="shared" si="231"/>
        <v>78838000</v>
      </c>
      <c r="O246" s="43">
        <f>+F246-N246</f>
        <v>157570500</v>
      </c>
      <c r="P246" s="4"/>
    </row>
    <row r="247" spans="1:16" s="7" customFormat="1" hidden="1" x14ac:dyDescent="0.2">
      <c r="A247" s="1"/>
      <c r="B247" s="24" t="s">
        <v>449</v>
      </c>
      <c r="C247" s="62" t="s">
        <v>450</v>
      </c>
      <c r="D247" s="26">
        <f>SUM(D248:D264)</f>
        <v>39854552097.830009</v>
      </c>
      <c r="E247" s="26">
        <f>SUM(E248:E264)</f>
        <v>168040880</v>
      </c>
      <c r="F247" s="26">
        <f t="shared" ref="F247:I247" si="232">SUM(F248:F264)</f>
        <v>40022592977.830002</v>
      </c>
      <c r="G247" s="26">
        <f t="shared" si="232"/>
        <v>3604095646.5299997</v>
      </c>
      <c r="H247" s="26">
        <f t="shared" si="232"/>
        <v>16876194627.699999</v>
      </c>
      <c r="I247" s="26">
        <f t="shared" si="232"/>
        <v>23146398350.129997</v>
      </c>
      <c r="J247" s="27">
        <f t="shared" si="200"/>
        <v>0.5783333019665079</v>
      </c>
      <c r="K247" s="33"/>
      <c r="L247" s="26">
        <f t="shared" ref="L247:O247" si="233">SUM(L248:L264)</f>
        <v>8821090250.25</v>
      </c>
      <c r="M247" s="26">
        <f t="shared" si="233"/>
        <v>8055104377.4500008</v>
      </c>
      <c r="N247" s="26">
        <f t="shared" si="233"/>
        <v>16876194627.699997</v>
      </c>
      <c r="O247" s="26">
        <f t="shared" si="233"/>
        <v>23146398350.130001</v>
      </c>
      <c r="P247" s="4"/>
    </row>
    <row r="248" spans="1:16" hidden="1" x14ac:dyDescent="0.2">
      <c r="A248" s="1"/>
      <c r="B248" s="28" t="s">
        <v>451</v>
      </c>
      <c r="C248" s="61" t="s">
        <v>358</v>
      </c>
      <c r="D248" s="30">
        <f>+'[1]Presupuesto 2020'!U248</f>
        <v>8975979305.1900005</v>
      </c>
      <c r="E248" s="30">
        <f>+'[1]Programa I'!D248+'[1]Programa II'!D248+'[1]Programa III'!D248+'[1]Programa IV'!D248+'[1]Programa V'!D248</f>
        <v>0</v>
      </c>
      <c r="F248" s="43">
        <f t="shared" ref="F248:F264" si="234">SUM(D248:E248)</f>
        <v>8975979305.1900005</v>
      </c>
      <c r="G248" s="43">
        <f>+'[1]Programa I'!F248+'[1]Programa II'!F248+'[1]Programa III'!F248+'[1]Programa IV'!F248+'[1]Programa V'!F248</f>
        <v>1460673734.05</v>
      </c>
      <c r="H248" s="43">
        <f>+'[1]Total Programa'!U247</f>
        <v>5517131330.5600004</v>
      </c>
      <c r="I248" s="43">
        <f t="shared" ref="I248:I264" si="235">+F248-H248</f>
        <v>3458847974.6300001</v>
      </c>
      <c r="J248" s="44">
        <f t="shared" si="200"/>
        <v>0.38534491413433403</v>
      </c>
      <c r="L248" s="43">
        <f>+'[1]Programa I'!K248+'[1]Programa II'!K248+'[1]Programa III'!K248+'[1]Programa IV'!K248+'[1]Programa V'!K248</f>
        <v>3596687743.27</v>
      </c>
      <c r="M248" s="43">
        <f>+'[1]Programa I'!L248+'[1]Programa II'!L248+'[1]Programa III'!L248+'[1]Programa IV'!L248+'[1]Programa V'!L248</f>
        <v>1920443587.29</v>
      </c>
      <c r="N248" s="43">
        <f t="shared" ref="N248:N264" si="236">SUM(L248:M248)</f>
        <v>5517131330.5599995</v>
      </c>
      <c r="O248" s="43">
        <f t="shared" ref="O248:O264" si="237">+F248-N248</f>
        <v>3458847974.6300011</v>
      </c>
      <c r="P248" s="4"/>
    </row>
    <row r="249" spans="1:16" hidden="1" x14ac:dyDescent="0.2">
      <c r="A249" s="1"/>
      <c r="B249" s="28" t="s">
        <v>452</v>
      </c>
      <c r="C249" s="61" t="s">
        <v>360</v>
      </c>
      <c r="D249" s="30">
        <f>+'[1]Presupuesto 2020'!U249</f>
        <v>7266679327.75</v>
      </c>
      <c r="E249" s="30">
        <f>+'[1]Programa I'!D249+'[1]Programa II'!D249+'[1]Programa III'!D249+'[1]Programa IV'!D249+'[1]Programa V'!D249</f>
        <v>169227880</v>
      </c>
      <c r="F249" s="43">
        <f t="shared" si="234"/>
        <v>7435907207.75</v>
      </c>
      <c r="G249" s="43">
        <f>+'[1]Programa I'!F249+'[1]Programa II'!F249+'[1]Programa III'!F249+'[1]Programa IV'!F249+'[1]Programa V'!F249</f>
        <v>638005606.92999995</v>
      </c>
      <c r="H249" s="43">
        <f>+'[1]Total Programa'!U248</f>
        <v>2951153069.7299995</v>
      </c>
      <c r="I249" s="43">
        <f t="shared" si="235"/>
        <v>4484754138.0200005</v>
      </c>
      <c r="J249" s="44">
        <f t="shared" si="200"/>
        <v>0.6031213156272055</v>
      </c>
      <c r="L249" s="43">
        <f>+'[1]Programa I'!K249+'[1]Programa II'!K249+'[1]Programa III'!K249+'[1]Programa IV'!K249+'[1]Programa V'!K249</f>
        <v>1491098501.3400002</v>
      </c>
      <c r="M249" s="43">
        <f>+'[1]Programa I'!L249+'[1]Programa II'!L249+'[1]Programa III'!L249+'[1]Programa IV'!L249+'[1]Programa V'!L249</f>
        <v>1460054568.3899999</v>
      </c>
      <c r="N249" s="43">
        <f t="shared" si="236"/>
        <v>2951153069.73</v>
      </c>
      <c r="O249" s="43">
        <f t="shared" si="237"/>
        <v>4484754138.0200005</v>
      </c>
      <c r="P249" s="4"/>
    </row>
    <row r="250" spans="1:16" hidden="1" x14ac:dyDescent="0.2">
      <c r="A250" s="1"/>
      <c r="B250" s="28" t="s">
        <v>453</v>
      </c>
      <c r="C250" s="61" t="s">
        <v>362</v>
      </c>
      <c r="D250" s="30">
        <f>+'[1]Presupuesto 2020'!U250</f>
        <v>11754656625.870001</v>
      </c>
      <c r="E250" s="30">
        <f>+'[1]Programa I'!D250+'[1]Programa II'!D250+'[1]Programa III'!D250+'[1]Programa IV'!D250+'[1]Programa V'!D250</f>
        <v>-1218000000</v>
      </c>
      <c r="F250" s="43">
        <f t="shared" si="234"/>
        <v>10536656625.870001</v>
      </c>
      <c r="G250" s="43">
        <f>+'[1]Programa I'!F250+'[1]Programa II'!F250+'[1]Programa III'!F250+'[1]Programa IV'!F250+'[1]Programa V'!F250</f>
        <v>475550130.44999999</v>
      </c>
      <c r="H250" s="43">
        <f>+'[1]Total Programa'!U249</f>
        <v>3597525028.54</v>
      </c>
      <c r="I250" s="43">
        <f t="shared" si="235"/>
        <v>6939131597.3300009</v>
      </c>
      <c r="J250" s="44">
        <f t="shared" si="200"/>
        <v>0.65857053558078194</v>
      </c>
      <c r="L250" s="43">
        <f>+'[1]Programa I'!K250+'[1]Programa II'!K250+'[1]Programa III'!K250+'[1]Programa IV'!K250+'[1]Programa V'!K250</f>
        <v>1767883830.5400002</v>
      </c>
      <c r="M250" s="43">
        <f>+'[1]Programa I'!L250+'[1]Programa II'!L250+'[1]Programa III'!L250+'[1]Programa IV'!L250+'[1]Programa V'!L250</f>
        <v>1829641198</v>
      </c>
      <c r="N250" s="43">
        <f t="shared" si="236"/>
        <v>3597525028.54</v>
      </c>
      <c r="O250" s="43">
        <f t="shared" si="237"/>
        <v>6939131597.3300009</v>
      </c>
      <c r="P250" s="4"/>
    </row>
    <row r="251" spans="1:16" hidden="1" x14ac:dyDescent="0.2">
      <c r="A251" s="1"/>
      <c r="B251" s="28" t="s">
        <v>454</v>
      </c>
      <c r="C251" s="61" t="s">
        <v>364</v>
      </c>
      <c r="D251" s="30">
        <f>+'[1]Presupuesto 2020'!U251</f>
        <v>4542107759.0600004</v>
      </c>
      <c r="E251" s="30">
        <f>+'[1]Programa I'!D251+'[1]Programa II'!D251+'[1]Programa III'!D251+'[1]Programa IV'!D251+'[1]Programa V'!D251</f>
        <v>150000000</v>
      </c>
      <c r="F251" s="43">
        <f t="shared" si="234"/>
        <v>4692107759.0600004</v>
      </c>
      <c r="G251" s="43">
        <f>+'[1]Programa I'!F251+'[1]Programa II'!F251+'[1]Programa III'!F251+'[1]Programa IV'!F251+'[1]Programa V'!F251</f>
        <v>415010000</v>
      </c>
      <c r="H251" s="43">
        <f>+'[1]Total Programa'!U250</f>
        <v>1009021748.05</v>
      </c>
      <c r="I251" s="43">
        <f t="shared" si="235"/>
        <v>3683086011.0100002</v>
      </c>
      <c r="J251" s="44">
        <f t="shared" si="200"/>
        <v>0.78495341542365948</v>
      </c>
      <c r="L251" s="43">
        <f>+'[1]Programa I'!K251+'[1]Programa II'!K251+'[1]Programa III'!K251+'[1]Programa IV'!K251+'[1]Programa V'!K251</f>
        <v>415010000</v>
      </c>
      <c r="M251" s="43">
        <f>+'[1]Programa I'!L251+'[1]Programa II'!L251+'[1]Programa III'!L251+'[1]Programa IV'!L251+'[1]Programa V'!L251</f>
        <v>594011748.04999995</v>
      </c>
      <c r="N251" s="43">
        <f t="shared" si="236"/>
        <v>1009021748.05</v>
      </c>
      <c r="O251" s="43">
        <f t="shared" si="237"/>
        <v>3683086011.0100002</v>
      </c>
      <c r="P251" s="4"/>
    </row>
    <row r="252" spans="1:16" hidden="1" x14ac:dyDescent="0.2">
      <c r="A252" s="1"/>
      <c r="B252" s="28" t="s">
        <v>455</v>
      </c>
      <c r="C252" s="61" t="s">
        <v>366</v>
      </c>
      <c r="D252" s="30">
        <f>+'[1]Presupuesto 2020'!U252</f>
        <v>0</v>
      </c>
      <c r="E252" s="30">
        <f>+'[1]Programa I'!D252+'[1]Programa II'!D252+'[1]Programa III'!D252+'[1]Programa IV'!D252+'[1]Programa V'!D252</f>
        <v>0</v>
      </c>
      <c r="F252" s="43">
        <f t="shared" si="234"/>
        <v>0</v>
      </c>
      <c r="G252" s="43">
        <f>+'[1]Programa I'!F252+'[1]Programa II'!F252+'[1]Programa III'!F252+'[1]Programa IV'!F252+'[1]Programa V'!F252</f>
        <v>0</v>
      </c>
      <c r="H252" s="43">
        <f>+'[1]Total Programa'!U251</f>
        <v>0</v>
      </c>
      <c r="I252" s="43">
        <f t="shared" si="235"/>
        <v>0</v>
      </c>
      <c r="J252" s="44">
        <f t="shared" si="200"/>
        <v>0</v>
      </c>
      <c r="K252" s="1"/>
      <c r="L252" s="43">
        <f>+'[1]Programa I'!K252+'[1]Programa II'!K252+'[1]Programa III'!K252+'[1]Programa IV'!K252+'[1]Programa V'!K252</f>
        <v>0</v>
      </c>
      <c r="M252" s="43">
        <f>+'[1]Programa I'!L252+'[1]Programa II'!L252+'[1]Programa III'!L252+'[1]Programa IV'!L252+'[1]Programa V'!L252</f>
        <v>0</v>
      </c>
      <c r="N252" s="43">
        <f t="shared" si="236"/>
        <v>0</v>
      </c>
      <c r="O252" s="43">
        <f t="shared" si="237"/>
        <v>0</v>
      </c>
      <c r="P252" s="4"/>
    </row>
    <row r="253" spans="1:16" hidden="1" x14ac:dyDescent="0.2">
      <c r="A253" s="1"/>
      <c r="B253" s="28" t="s">
        <v>456</v>
      </c>
      <c r="C253" s="61" t="s">
        <v>368</v>
      </c>
      <c r="D253" s="30">
        <f>+'[1]Presupuesto 2020'!U253</f>
        <v>397787324.68000001</v>
      </c>
      <c r="E253" s="30">
        <f>+'[1]Programa I'!D253+'[1]Programa II'!D253+'[1]Programa III'!D253+'[1]Programa IV'!D253+'[1]Programa V'!D253</f>
        <v>-59000000</v>
      </c>
      <c r="F253" s="43">
        <f t="shared" si="234"/>
        <v>338787324.68000001</v>
      </c>
      <c r="G253" s="43">
        <f>+'[1]Programa I'!F253+'[1]Programa II'!F253+'[1]Programa III'!F253+'[1]Programa IV'!F253+'[1]Programa V'!F253</f>
        <v>0</v>
      </c>
      <c r="H253" s="43">
        <f>+'[1]Total Programa'!U252</f>
        <v>73195000</v>
      </c>
      <c r="I253" s="43">
        <f t="shared" si="235"/>
        <v>265592324.68000001</v>
      </c>
      <c r="J253" s="44">
        <f t="shared" si="200"/>
        <v>0.78395000441903784</v>
      </c>
      <c r="L253" s="43">
        <f>+'[1]Programa I'!K253+'[1]Programa II'!K253+'[1]Programa III'!K253+'[1]Programa IV'!K253+'[1]Programa V'!K253</f>
        <v>20538000</v>
      </c>
      <c r="M253" s="43">
        <f>+'[1]Programa I'!L253+'[1]Programa II'!L253+'[1]Programa III'!L253+'[1]Programa IV'!L253+'[1]Programa V'!L253</f>
        <v>52657000</v>
      </c>
      <c r="N253" s="43">
        <f t="shared" si="236"/>
        <v>73195000</v>
      </c>
      <c r="O253" s="43">
        <f t="shared" si="237"/>
        <v>265592324.68000001</v>
      </c>
      <c r="P253" s="4"/>
    </row>
    <row r="254" spans="1:16" hidden="1" x14ac:dyDescent="0.2">
      <c r="A254" s="1"/>
      <c r="B254" s="28" t="s">
        <v>457</v>
      </c>
      <c r="C254" s="61" t="s">
        <v>370</v>
      </c>
      <c r="D254" s="30">
        <f>+'[1]Presupuesto 2020'!U254</f>
        <v>0</v>
      </c>
      <c r="E254" s="30">
        <f>+'[1]Programa I'!D254+'[1]Programa II'!D254+'[1]Programa III'!D254+'[1]Programa IV'!D254+'[1]Programa V'!D254</f>
        <v>0</v>
      </c>
      <c r="F254" s="43">
        <f t="shared" si="234"/>
        <v>0</v>
      </c>
      <c r="G254" s="43">
        <f>+'[1]Programa I'!F254+'[1]Programa II'!F254+'[1]Programa III'!F254+'[1]Programa IV'!F254+'[1]Programa V'!F254</f>
        <v>0</v>
      </c>
      <c r="H254" s="43">
        <f>+'[1]Total Programa'!U253</f>
        <v>0</v>
      </c>
      <c r="I254" s="43">
        <f t="shared" si="235"/>
        <v>0</v>
      </c>
      <c r="J254" s="44">
        <f t="shared" si="200"/>
        <v>0</v>
      </c>
      <c r="K254" s="1"/>
      <c r="L254" s="43">
        <f>+'[1]Programa I'!K254+'[1]Programa II'!K254+'[1]Programa III'!K254+'[1]Programa IV'!K254+'[1]Programa V'!K254</f>
        <v>0</v>
      </c>
      <c r="M254" s="43">
        <f>+'[1]Programa I'!L254+'[1]Programa II'!L254+'[1]Programa III'!L254+'[1]Programa IV'!L254+'[1]Programa V'!L254</f>
        <v>0</v>
      </c>
      <c r="N254" s="43">
        <f t="shared" si="236"/>
        <v>0</v>
      </c>
      <c r="O254" s="43">
        <f t="shared" si="237"/>
        <v>0</v>
      </c>
      <c r="P254" s="4"/>
    </row>
    <row r="255" spans="1:16" hidden="1" x14ac:dyDescent="0.2">
      <c r="A255" s="1"/>
      <c r="B255" s="28" t="s">
        <v>458</v>
      </c>
      <c r="C255" s="61" t="s">
        <v>372</v>
      </c>
      <c r="D255" s="30">
        <f>+'[1]Presupuesto 2020'!U255</f>
        <v>2313980586.1599998</v>
      </c>
      <c r="E255" s="30">
        <f>+'[1]Programa I'!D255+'[1]Programa II'!D255+'[1]Programa III'!D255+'[1]Programa IV'!D255+'[1]Programa V'!D255</f>
        <v>53000000</v>
      </c>
      <c r="F255" s="43">
        <f t="shared" si="234"/>
        <v>2366980586.1599998</v>
      </c>
      <c r="G255" s="43">
        <f>+'[1]Programa I'!F255+'[1]Programa II'!F255+'[1]Programa III'!F255+'[1]Programa IV'!F255+'[1]Programa V'!F255</f>
        <v>148916175.09999999</v>
      </c>
      <c r="H255" s="43">
        <f>+'[1]Total Programa'!U254</f>
        <v>750072450.82000005</v>
      </c>
      <c r="I255" s="43">
        <f t="shared" si="235"/>
        <v>1616908135.3399997</v>
      </c>
      <c r="J255" s="44">
        <f t="shared" si="200"/>
        <v>0.68311001146111727</v>
      </c>
      <c r="L255" s="43">
        <f>+'[1]Programa I'!K255+'[1]Programa II'!K255+'[1]Programa III'!K255+'[1]Programa IV'!K255+'[1]Programa V'!K255</f>
        <v>305863175.10000002</v>
      </c>
      <c r="M255" s="43">
        <f>+'[1]Programa I'!L255+'[1]Programa II'!L255+'[1]Programa III'!L255+'[1]Programa IV'!L255+'[1]Programa V'!L255</f>
        <v>444209275.72000003</v>
      </c>
      <c r="N255" s="43">
        <f t="shared" si="236"/>
        <v>750072450.82000005</v>
      </c>
      <c r="O255" s="43">
        <f t="shared" si="237"/>
        <v>1616908135.3399997</v>
      </c>
      <c r="P255" s="4"/>
    </row>
    <row r="256" spans="1:16" hidden="1" x14ac:dyDescent="0.2">
      <c r="A256" s="1"/>
      <c r="B256" s="28" t="s">
        <v>459</v>
      </c>
      <c r="C256" s="61" t="s">
        <v>374</v>
      </c>
      <c r="D256" s="30">
        <f>+'[1]Presupuesto 2020'!U256</f>
        <v>3052835117.4699998</v>
      </c>
      <c r="E256" s="30">
        <f>+'[1]Programa I'!D256+'[1]Programa II'!D256+'[1]Programa III'!D256+'[1]Programa IV'!D256+'[1]Programa V'!D256</f>
        <v>0</v>
      </c>
      <c r="F256" s="43">
        <f t="shared" si="234"/>
        <v>3052835117.4699998</v>
      </c>
      <c r="G256" s="43">
        <f>+'[1]Programa I'!F256+'[1]Programa II'!F256+'[1]Programa III'!F256+'[1]Programa IV'!F256+'[1]Programa V'!F256</f>
        <v>333951000</v>
      </c>
      <c r="H256" s="43">
        <f>+'[1]Total Programa'!U255</f>
        <v>1362071000</v>
      </c>
      <c r="I256" s="43">
        <f t="shared" si="235"/>
        <v>1690764117.4699998</v>
      </c>
      <c r="J256" s="44">
        <f t="shared" si="200"/>
        <v>0.55383407632941539</v>
      </c>
      <c r="L256" s="43">
        <f>+'[1]Programa I'!K256+'[1]Programa II'!K256+'[1]Programa III'!K256+'[1]Programa IV'!K256+'[1]Programa V'!K256</f>
        <v>528016000</v>
      </c>
      <c r="M256" s="43">
        <f>+'[1]Programa I'!L256+'[1]Programa II'!L256+'[1]Programa III'!L256+'[1]Programa IV'!L256+'[1]Programa V'!L256</f>
        <v>834055000</v>
      </c>
      <c r="N256" s="43">
        <f t="shared" si="236"/>
        <v>1362071000</v>
      </c>
      <c r="O256" s="43">
        <f t="shared" si="237"/>
        <v>1690764117.4699998</v>
      </c>
      <c r="P256" s="4"/>
    </row>
    <row r="257" spans="1:16" hidden="1" x14ac:dyDescent="0.2">
      <c r="A257" s="1"/>
      <c r="B257" s="28" t="s">
        <v>460</v>
      </c>
      <c r="C257" s="61" t="s">
        <v>376</v>
      </c>
      <c r="D257" s="30">
        <f>+'[1]Presupuesto 2020'!U257</f>
        <v>229424829.66999999</v>
      </c>
      <c r="E257" s="30">
        <f>+'[1]Programa I'!D257+'[1]Programa II'!D257+'[1]Programa III'!D257+'[1]Programa IV'!D257+'[1]Programa V'!D257</f>
        <v>0</v>
      </c>
      <c r="F257" s="43">
        <f t="shared" si="234"/>
        <v>229424829.66999999</v>
      </c>
      <c r="G257" s="43">
        <f>+'[1]Programa I'!F257+'[1]Programa II'!F257+'[1]Programa III'!F257+'[1]Programa IV'!F257+'[1]Programa V'!F257</f>
        <v>0</v>
      </c>
      <c r="H257" s="43">
        <f>+'[1]Total Programa'!U256</f>
        <v>0</v>
      </c>
      <c r="I257" s="43">
        <f t="shared" si="235"/>
        <v>229424829.66999999</v>
      </c>
      <c r="J257" s="44">
        <f t="shared" si="200"/>
        <v>1</v>
      </c>
      <c r="L257" s="43">
        <f>+'[1]Programa I'!K257+'[1]Programa II'!K257+'[1]Programa III'!K257+'[1]Programa IV'!K257+'[1]Programa V'!K257</f>
        <v>0</v>
      </c>
      <c r="M257" s="43">
        <f>+'[1]Programa I'!L257+'[1]Programa II'!L257+'[1]Programa III'!L257+'[1]Programa IV'!L257+'[1]Programa V'!L257</f>
        <v>0</v>
      </c>
      <c r="N257" s="43">
        <f t="shared" si="236"/>
        <v>0</v>
      </c>
      <c r="O257" s="43">
        <f t="shared" si="237"/>
        <v>229424829.66999999</v>
      </c>
      <c r="P257" s="4"/>
    </row>
    <row r="258" spans="1:16" hidden="1" x14ac:dyDescent="0.2">
      <c r="A258" s="1"/>
      <c r="B258" s="28" t="s">
        <v>461</v>
      </c>
      <c r="C258" s="61" t="s">
        <v>378</v>
      </c>
      <c r="D258" s="30">
        <f>+'[1]Presupuesto 2020'!U258</f>
        <v>0</v>
      </c>
      <c r="E258" s="30">
        <f>+'[1]Programa I'!D258+'[1]Programa II'!D258+'[1]Programa III'!D258+'[1]Programa IV'!D258+'[1]Programa V'!D258</f>
        <v>0</v>
      </c>
      <c r="F258" s="43">
        <f t="shared" si="234"/>
        <v>0</v>
      </c>
      <c r="G258" s="43">
        <f>+'[1]Programa I'!F258+'[1]Programa II'!F258+'[1]Programa III'!F258+'[1]Programa IV'!F258+'[1]Programa V'!F258</f>
        <v>0</v>
      </c>
      <c r="H258" s="43">
        <f>+'[1]Total Programa'!U257</f>
        <v>0</v>
      </c>
      <c r="I258" s="43">
        <f t="shared" si="235"/>
        <v>0</v>
      </c>
      <c r="J258" s="44">
        <f t="shared" si="200"/>
        <v>0</v>
      </c>
      <c r="K258" s="1"/>
      <c r="L258" s="43">
        <f>+'[1]Programa I'!K258+'[1]Programa II'!K258+'[1]Programa III'!K258+'[1]Programa IV'!K258+'[1]Programa V'!K258</f>
        <v>0</v>
      </c>
      <c r="M258" s="43">
        <f>+'[1]Programa I'!L258+'[1]Programa II'!L258+'[1]Programa III'!L258+'[1]Programa IV'!L258+'[1]Programa V'!L258</f>
        <v>0</v>
      </c>
      <c r="N258" s="43">
        <f t="shared" si="236"/>
        <v>0</v>
      </c>
      <c r="O258" s="43">
        <f t="shared" si="237"/>
        <v>0</v>
      </c>
      <c r="P258" s="4"/>
    </row>
    <row r="259" spans="1:16" hidden="1" x14ac:dyDescent="0.2">
      <c r="A259" s="1"/>
      <c r="B259" s="28" t="s">
        <v>462</v>
      </c>
      <c r="C259" s="61" t="s">
        <v>380</v>
      </c>
      <c r="D259" s="30">
        <f>+'[1]Presupuesto 2020'!U259</f>
        <v>312765250</v>
      </c>
      <c r="E259" s="30">
        <f>+'[1]Programa I'!D259+'[1]Programa II'!D259+'[1]Programa III'!D259+'[1]Programa IV'!D259+'[1]Programa V'!D259</f>
        <v>685000000</v>
      </c>
      <c r="F259" s="43">
        <f t="shared" si="234"/>
        <v>997765250</v>
      </c>
      <c r="G259" s="43">
        <f>+'[1]Programa I'!F259+'[1]Programa II'!F259+'[1]Programa III'!F259+'[1]Programa IV'!F259+'[1]Programa V'!F259</f>
        <v>0</v>
      </c>
      <c r="H259" s="43">
        <f>+'[1]Total Programa'!U258</f>
        <v>849937000</v>
      </c>
      <c r="I259" s="43">
        <f t="shared" si="235"/>
        <v>147828250</v>
      </c>
      <c r="J259" s="44">
        <f t="shared" si="200"/>
        <v>0.14815934910541331</v>
      </c>
      <c r="L259" s="43">
        <f>+'[1]Programa I'!K259+'[1]Programa II'!K259+'[1]Programa III'!K259+'[1]Programa IV'!K259+'[1]Programa V'!K259</f>
        <v>409460000</v>
      </c>
      <c r="M259" s="43">
        <f>+'[1]Programa I'!L259+'[1]Programa II'!L259+'[1]Programa III'!L259+'[1]Programa IV'!L259+'[1]Programa V'!L259</f>
        <v>440477000</v>
      </c>
      <c r="N259" s="43">
        <f t="shared" si="236"/>
        <v>849937000</v>
      </c>
      <c r="O259" s="43">
        <f t="shared" si="237"/>
        <v>147828250</v>
      </c>
      <c r="P259" s="4"/>
    </row>
    <row r="260" spans="1:16" hidden="1" x14ac:dyDescent="0.2">
      <c r="A260" s="1"/>
      <c r="B260" s="28" t="s">
        <v>463</v>
      </c>
      <c r="C260" s="61" t="s">
        <v>382</v>
      </c>
      <c r="D260" s="30">
        <f>+'[1]Presupuesto 2020'!U260</f>
        <v>135321241.09999999</v>
      </c>
      <c r="E260" s="30">
        <f>+'[1]Programa I'!D260+'[1]Programa II'!D260+'[1]Programa III'!D260+'[1]Programa IV'!D260+'[1]Programa V'!D260</f>
        <v>-9499000</v>
      </c>
      <c r="F260" s="43">
        <f t="shared" si="234"/>
        <v>125822241.09999999</v>
      </c>
      <c r="G260" s="43">
        <f>+'[1]Programa I'!F260+'[1]Programa II'!F260+'[1]Programa III'!F260+'[1]Programa IV'!F260+'[1]Programa V'!F260</f>
        <v>0</v>
      </c>
      <c r="H260" s="43">
        <f>+'[1]Total Programa'!U259</f>
        <v>0</v>
      </c>
      <c r="I260" s="43">
        <f t="shared" si="235"/>
        <v>125822241.09999999</v>
      </c>
      <c r="J260" s="44">
        <f t="shared" si="200"/>
        <v>1</v>
      </c>
      <c r="L260" s="43">
        <f>+'[1]Programa I'!K260+'[1]Programa II'!K260+'[1]Programa III'!K260+'[1]Programa IV'!K260+'[1]Programa V'!K260</f>
        <v>0</v>
      </c>
      <c r="M260" s="43">
        <f>+'[1]Programa I'!L260+'[1]Programa II'!L260+'[1]Programa III'!L260+'[1]Programa IV'!L260+'[1]Programa V'!L260</f>
        <v>0</v>
      </c>
      <c r="N260" s="43">
        <f t="shared" si="236"/>
        <v>0</v>
      </c>
      <c r="O260" s="43">
        <f t="shared" si="237"/>
        <v>125822241.09999999</v>
      </c>
      <c r="P260" s="4"/>
    </row>
    <row r="261" spans="1:16" hidden="1" x14ac:dyDescent="0.2">
      <c r="A261" s="1"/>
      <c r="B261" s="28" t="s">
        <v>464</v>
      </c>
      <c r="C261" s="61" t="s">
        <v>384</v>
      </c>
      <c r="D261" s="30">
        <f>+'[1]Presupuesto 2020'!U261</f>
        <v>0</v>
      </c>
      <c r="E261" s="30">
        <f>+'[1]Programa I'!D261+'[1]Programa II'!D261+'[1]Programa III'!D261+'[1]Programa IV'!D261+'[1]Programa V'!D261</f>
        <v>0</v>
      </c>
      <c r="F261" s="43">
        <f t="shared" si="234"/>
        <v>0</v>
      </c>
      <c r="G261" s="43">
        <f>+'[1]Programa I'!F261+'[1]Programa II'!F261+'[1]Programa III'!F261+'[1]Programa IV'!F261+'[1]Programa V'!F261</f>
        <v>0</v>
      </c>
      <c r="H261" s="43">
        <f>+'[1]Total Programa'!U260</f>
        <v>0</v>
      </c>
      <c r="I261" s="43">
        <f t="shared" si="235"/>
        <v>0</v>
      </c>
      <c r="J261" s="44">
        <f t="shared" si="200"/>
        <v>0</v>
      </c>
      <c r="K261" s="1"/>
      <c r="L261" s="43">
        <f>+'[1]Programa I'!K261+'[1]Programa II'!K261+'[1]Programa III'!K261+'[1]Programa IV'!K261+'[1]Programa V'!K261</f>
        <v>0</v>
      </c>
      <c r="M261" s="43">
        <f>+'[1]Programa I'!L261+'[1]Programa II'!L261+'[1]Programa III'!L261+'[1]Programa IV'!L261+'[1]Programa V'!L261</f>
        <v>0</v>
      </c>
      <c r="N261" s="43">
        <f t="shared" si="236"/>
        <v>0</v>
      </c>
      <c r="O261" s="43">
        <f t="shared" si="237"/>
        <v>0</v>
      </c>
      <c r="P261" s="4"/>
    </row>
    <row r="262" spans="1:16" hidden="1" x14ac:dyDescent="0.2">
      <c r="A262" s="1"/>
      <c r="B262" s="28" t="s">
        <v>465</v>
      </c>
      <c r="C262" s="61" t="s">
        <v>386</v>
      </c>
      <c r="D262" s="30">
        <f>+'[1]Presupuesto 2020'!U262</f>
        <v>531076953.25999999</v>
      </c>
      <c r="E262" s="30">
        <f>+'[1]Programa I'!D262+'[1]Programa II'!D262+'[1]Programa III'!D262+'[1]Programa IV'!D262+'[1]Programa V'!D262</f>
        <v>375000000</v>
      </c>
      <c r="F262" s="43">
        <f t="shared" si="234"/>
        <v>906076953.25999999</v>
      </c>
      <c r="G262" s="43">
        <f>+'[1]Programa I'!F262+'[1]Programa II'!F262+'[1]Programa III'!F262+'[1]Programa IV'!F262+'[1]Programa V'!F262</f>
        <v>131989000</v>
      </c>
      <c r="H262" s="43">
        <f>+'[1]Total Programa'!U261</f>
        <v>646736000</v>
      </c>
      <c r="I262" s="43">
        <f t="shared" si="235"/>
        <v>259340953.25999999</v>
      </c>
      <c r="J262" s="44">
        <f t="shared" si="200"/>
        <v>0.28622398166834484</v>
      </c>
      <c r="L262" s="43">
        <f>+'[1]Programa I'!K262+'[1]Programa II'!K262+'[1]Programa III'!K262+'[1]Programa IV'!K262+'[1]Programa V'!K262</f>
        <v>261583000</v>
      </c>
      <c r="M262" s="43">
        <f>+'[1]Programa I'!L262+'[1]Programa II'!L262+'[1]Programa III'!L262+'[1]Programa IV'!L262+'[1]Programa V'!L262</f>
        <v>385153000</v>
      </c>
      <c r="N262" s="43">
        <f t="shared" si="236"/>
        <v>646736000</v>
      </c>
      <c r="O262" s="43">
        <f t="shared" si="237"/>
        <v>259340953.25999999</v>
      </c>
      <c r="P262" s="4"/>
    </row>
    <row r="263" spans="1:16" hidden="1" x14ac:dyDescent="0.2">
      <c r="A263" s="1"/>
      <c r="B263" s="28" t="s">
        <v>466</v>
      </c>
      <c r="C263" s="61" t="s">
        <v>388</v>
      </c>
      <c r="D263" s="30">
        <f>+'[1]Presupuesto 2020'!U263</f>
        <v>231937777.62</v>
      </c>
      <c r="E263" s="30">
        <f>+'[1]Programa I'!D263+'[1]Programa II'!D263+'[1]Programa III'!D263+'[1]Programa IV'!D263+'[1]Programa V'!D263</f>
        <v>22312000</v>
      </c>
      <c r="F263" s="43">
        <f t="shared" si="234"/>
        <v>254249777.62</v>
      </c>
      <c r="G263" s="43">
        <f>+'[1]Programa I'!F263+'[1]Programa II'!F263+'[1]Programa III'!F263+'[1]Programa IV'!F263+'[1]Programa V'!F263</f>
        <v>0</v>
      </c>
      <c r="H263" s="43">
        <f>+'[1]Total Programa'!U262</f>
        <v>119352000</v>
      </c>
      <c r="I263" s="43">
        <f t="shared" si="235"/>
        <v>134897777.62</v>
      </c>
      <c r="J263" s="44">
        <f t="shared" si="200"/>
        <v>0.5305718608006702</v>
      </c>
      <c r="L263" s="43">
        <f>+'[1]Programa I'!K263+'[1]Programa II'!K263+'[1]Programa III'!K263+'[1]Programa IV'!K263+'[1]Programa V'!K263</f>
        <v>24950000</v>
      </c>
      <c r="M263" s="43">
        <f>+'[1]Programa I'!L263+'[1]Programa II'!L263+'[1]Programa III'!L263+'[1]Programa IV'!L263+'[1]Programa V'!L263</f>
        <v>94402000</v>
      </c>
      <c r="N263" s="43">
        <f t="shared" si="236"/>
        <v>119352000</v>
      </c>
      <c r="O263" s="43">
        <f t="shared" si="237"/>
        <v>134897777.62</v>
      </c>
      <c r="P263" s="4"/>
    </row>
    <row r="264" spans="1:16" hidden="1" x14ac:dyDescent="0.2">
      <c r="A264" s="1"/>
      <c r="B264" s="28" t="s">
        <v>467</v>
      </c>
      <c r="C264" s="61" t="s">
        <v>390</v>
      </c>
      <c r="D264" s="30">
        <f>+'[1]Presupuesto 2020'!U264</f>
        <v>110000000</v>
      </c>
      <c r="E264" s="30">
        <f>+'[1]Programa I'!D264+'[1]Programa II'!D264+'[1]Programa III'!D264+'[1]Programa IV'!D264+'[1]Programa V'!D264</f>
        <v>0</v>
      </c>
      <c r="F264" s="43">
        <f t="shared" si="234"/>
        <v>110000000</v>
      </c>
      <c r="G264" s="43">
        <f>+'[1]Programa I'!F264+'[1]Programa II'!F264+'[1]Programa III'!F264+'[1]Programa IV'!F264+'[1]Programa V'!F264</f>
        <v>0</v>
      </c>
      <c r="H264" s="43">
        <f>+'[1]Total Programa'!U263</f>
        <v>0</v>
      </c>
      <c r="I264" s="43">
        <f t="shared" si="235"/>
        <v>110000000</v>
      </c>
      <c r="J264" s="44">
        <f t="shared" si="200"/>
        <v>1</v>
      </c>
      <c r="L264" s="43">
        <f>+'[1]Programa I'!K264+'[1]Programa II'!K264+'[1]Programa III'!K264+'[1]Programa IV'!K264+'[1]Programa V'!K264</f>
        <v>0</v>
      </c>
      <c r="M264" s="43">
        <f>+'[1]Programa I'!L264+'[1]Programa II'!L264+'[1]Programa III'!L264+'[1]Programa IV'!L264+'[1]Programa V'!L264</f>
        <v>0</v>
      </c>
      <c r="N264" s="43">
        <f t="shared" si="236"/>
        <v>0</v>
      </c>
      <c r="O264" s="43">
        <f t="shared" si="237"/>
        <v>110000000</v>
      </c>
      <c r="P264" s="4"/>
    </row>
    <row r="265" spans="1:16" x14ac:dyDescent="0.2">
      <c r="B265" s="24" t="s">
        <v>468</v>
      </c>
      <c r="C265" s="133" t="s">
        <v>469</v>
      </c>
      <c r="D265" s="26">
        <f>+D266</f>
        <v>80965262892.279999</v>
      </c>
      <c r="E265" s="26">
        <f>+E266</f>
        <v>75000000</v>
      </c>
      <c r="F265" s="30">
        <f t="shared" ref="F265:O265" si="238">+F266</f>
        <v>81040262892.279999</v>
      </c>
      <c r="G265" s="30">
        <f t="shared" si="238"/>
        <v>8016842598.2099991</v>
      </c>
      <c r="H265" s="30">
        <f t="shared" si="238"/>
        <v>40009743526.080002</v>
      </c>
      <c r="I265" s="26">
        <f t="shared" si="238"/>
        <v>41030519366.199997</v>
      </c>
      <c r="J265" s="27">
        <f t="shared" si="200"/>
        <v>0.50629795489111895</v>
      </c>
      <c r="K265" s="33"/>
      <c r="L265" s="26">
        <f t="shared" si="238"/>
        <v>19839447247.52</v>
      </c>
      <c r="M265" s="26">
        <f t="shared" si="238"/>
        <v>20170296278.559998</v>
      </c>
      <c r="N265" s="26">
        <f t="shared" si="238"/>
        <v>40009743526.079994</v>
      </c>
      <c r="O265" s="26">
        <f t="shared" si="238"/>
        <v>41030519366.200005</v>
      </c>
      <c r="P265" s="4"/>
    </row>
    <row r="266" spans="1:16" s="7" customFormat="1" hidden="1" x14ac:dyDescent="0.2">
      <c r="A266" s="1"/>
      <c r="B266" s="24" t="s">
        <v>470</v>
      </c>
      <c r="C266" s="7" t="s">
        <v>471</v>
      </c>
      <c r="D266" s="26">
        <f>SUM(D267:D274)</f>
        <v>80965262892.279999</v>
      </c>
      <c r="E266" s="26">
        <f>SUM(E267:E274)</f>
        <v>75000000</v>
      </c>
      <c r="F266" s="26">
        <f t="shared" ref="F266:I266" si="239">SUM(F267:F274)</f>
        <v>81040262892.279999</v>
      </c>
      <c r="G266" s="26">
        <f t="shared" si="239"/>
        <v>8016842598.2099991</v>
      </c>
      <c r="H266" s="26">
        <f t="shared" si="239"/>
        <v>40009743526.080002</v>
      </c>
      <c r="I266" s="26">
        <f t="shared" si="239"/>
        <v>41030519366.199997</v>
      </c>
      <c r="J266" s="27">
        <f t="shared" si="200"/>
        <v>0.50629795489111895</v>
      </c>
      <c r="K266" s="33"/>
      <c r="L266" s="26">
        <f t="shared" ref="L266:O266" si="240">SUM(L267:L274)</f>
        <v>19839447247.52</v>
      </c>
      <c r="M266" s="26">
        <f t="shared" si="240"/>
        <v>20170296278.559998</v>
      </c>
      <c r="N266" s="26">
        <f t="shared" si="240"/>
        <v>40009743526.079994</v>
      </c>
      <c r="O266" s="26">
        <f t="shared" si="240"/>
        <v>41030519366.200005</v>
      </c>
      <c r="P266" s="4"/>
    </row>
    <row r="267" spans="1:16" hidden="1" x14ac:dyDescent="0.2">
      <c r="A267" s="1"/>
      <c r="B267" s="28" t="s">
        <v>472</v>
      </c>
      <c r="C267" s="29" t="s">
        <v>399</v>
      </c>
      <c r="D267" s="30">
        <f>+'[1]Presupuesto 2020'!U267</f>
        <v>34817808194.029999</v>
      </c>
      <c r="E267" s="30">
        <f>+'[1]Programa I'!D267+'[1]Programa II'!D267+'[1]Programa III'!D267+'[1]Programa IV'!D267+'[1]Programa V'!D267</f>
        <v>75000000</v>
      </c>
      <c r="F267" s="43">
        <f t="shared" ref="F267:F274" si="241">SUM(D267:E267)</f>
        <v>34892808194.029999</v>
      </c>
      <c r="G267" s="43">
        <f>+'[1]Programa I'!F267+'[1]Programa II'!F267+'[1]Programa III'!F267+'[1]Programa IV'!F267+'[1]Programa V'!F267</f>
        <v>2169620488.0799999</v>
      </c>
      <c r="H267" s="43">
        <f>+'[1]Total Programa'!U266</f>
        <v>14028945116.41</v>
      </c>
      <c r="I267" s="43">
        <f t="shared" ref="I267:I274" si="242">+F267-H267</f>
        <v>20863863077.619999</v>
      </c>
      <c r="J267" s="44">
        <f t="shared" si="200"/>
        <v>0.59794164349287626</v>
      </c>
      <c r="L267" s="43">
        <f>+'[1]Programa I'!K267+'[1]Programa II'!K267+'[1]Programa III'!K267+'[1]Programa IV'!K267+'[1]Programa V'!K267</f>
        <v>5900457492.8800001</v>
      </c>
      <c r="M267" s="43">
        <f>+'[1]Programa I'!L267+'[1]Programa II'!L267+'[1]Programa III'!L267+'[1]Programa IV'!L267+'[1]Programa V'!L267</f>
        <v>8128487623.5299997</v>
      </c>
      <c r="N267" s="43">
        <f t="shared" ref="N267:N274" si="243">SUM(L267:M267)</f>
        <v>14028945116.41</v>
      </c>
      <c r="O267" s="43">
        <f t="shared" ref="O267:O274" si="244">+F267-N267</f>
        <v>20863863077.619999</v>
      </c>
      <c r="P267" s="4"/>
    </row>
    <row r="268" spans="1:16" hidden="1" x14ac:dyDescent="0.2">
      <c r="A268" s="1"/>
      <c r="B268" s="28" t="s">
        <v>473</v>
      </c>
      <c r="C268" s="45" t="s">
        <v>401</v>
      </c>
      <c r="D268" s="30">
        <f>+'[1]Presupuesto 2020'!U268</f>
        <v>28266072833.610001</v>
      </c>
      <c r="E268" s="30">
        <f>+'[1]Programa I'!D268+'[1]Programa II'!D268+'[1]Programa III'!D268+'[1]Programa IV'!D268+'[1]Programa V'!D268</f>
        <v>0</v>
      </c>
      <c r="F268" s="43">
        <f t="shared" si="241"/>
        <v>28266072833.610001</v>
      </c>
      <c r="G268" s="43">
        <f>+'[1]Programa I'!F268+'[1]Programa II'!F268+'[1]Programa III'!F268+'[1]Programa IV'!F268+'[1]Programa V'!F268</f>
        <v>3299553044.9699998</v>
      </c>
      <c r="H268" s="43">
        <f>+'[1]Total Programa'!U267</f>
        <v>18674261434.060001</v>
      </c>
      <c r="I268" s="43">
        <f t="shared" si="242"/>
        <v>9591811399.5499992</v>
      </c>
      <c r="J268" s="44">
        <f t="shared" si="200"/>
        <v>0.33934007939528049</v>
      </c>
      <c r="L268" s="43">
        <f>+'[1]Programa I'!K268+'[1]Programa II'!K268+'[1]Programa III'!K268+'[1]Programa IV'!K268+'[1]Programa V'!K268</f>
        <v>9881978889.9399986</v>
      </c>
      <c r="M268" s="43">
        <f>+'[1]Programa I'!L268+'[1]Programa II'!L268+'[1]Programa III'!L268+'[1]Programa IV'!L268+'[1]Programa V'!L268</f>
        <v>8792282544.1199989</v>
      </c>
      <c r="N268" s="43">
        <f t="shared" si="243"/>
        <v>18674261434.059998</v>
      </c>
      <c r="O268" s="43">
        <f t="shared" si="244"/>
        <v>9591811399.5500031</v>
      </c>
      <c r="P268" s="4"/>
    </row>
    <row r="269" spans="1:16" hidden="1" x14ac:dyDescent="0.2">
      <c r="A269" s="1"/>
      <c r="B269" s="28" t="s">
        <v>474</v>
      </c>
      <c r="C269" s="61" t="s">
        <v>403</v>
      </c>
      <c r="D269" s="30">
        <f>+'[1]Presupuesto 2020'!U269</f>
        <v>0</v>
      </c>
      <c r="E269" s="30">
        <f>+'[1]Programa I'!D269+'[1]Programa II'!D269+'[1]Programa III'!D269+'[1]Programa IV'!D269+'[1]Programa V'!D269</f>
        <v>0</v>
      </c>
      <c r="F269" s="43">
        <f t="shared" si="241"/>
        <v>0</v>
      </c>
      <c r="G269" s="43">
        <f>+'[1]Programa I'!F269+'[1]Programa II'!F269+'[1]Programa III'!F269+'[1]Programa IV'!F269+'[1]Programa V'!F269</f>
        <v>0</v>
      </c>
      <c r="H269" s="43">
        <f>+'[1]Total Programa'!U268</f>
        <v>0</v>
      </c>
      <c r="I269" s="43">
        <f t="shared" si="242"/>
        <v>0</v>
      </c>
      <c r="J269" s="44">
        <f t="shared" si="200"/>
        <v>0</v>
      </c>
      <c r="K269" s="1"/>
      <c r="L269" s="43">
        <f>+'[1]Programa I'!K269+'[1]Programa II'!K269+'[1]Programa III'!K269+'[1]Programa IV'!K269+'[1]Programa V'!K269</f>
        <v>0</v>
      </c>
      <c r="M269" s="43">
        <f>+'[1]Programa I'!L269+'[1]Programa II'!L269+'[1]Programa III'!L269+'[1]Programa IV'!L269+'[1]Programa V'!L269</f>
        <v>0</v>
      </c>
      <c r="N269" s="43">
        <f t="shared" si="243"/>
        <v>0</v>
      </c>
      <c r="O269" s="43">
        <f t="shared" si="244"/>
        <v>0</v>
      </c>
      <c r="P269" s="4"/>
    </row>
    <row r="270" spans="1:16" hidden="1" x14ac:dyDescent="0.2">
      <c r="A270" s="1"/>
      <c r="B270" s="28" t="s">
        <v>475</v>
      </c>
      <c r="C270" s="29" t="s">
        <v>405</v>
      </c>
      <c r="D270" s="30">
        <f>+'[1]Presupuesto 2020'!U270</f>
        <v>15826787625.889999</v>
      </c>
      <c r="E270" s="30">
        <f>+'[1]Programa I'!D270+'[1]Programa II'!D270+'[1]Programa III'!D270+'[1]Programa IV'!D270+'[1]Programa V'!D270</f>
        <v>0</v>
      </c>
      <c r="F270" s="43">
        <f t="shared" si="241"/>
        <v>15826787625.889999</v>
      </c>
      <c r="G270" s="43">
        <f>+'[1]Programa I'!F270+'[1]Programa II'!F270+'[1]Programa III'!F270+'[1]Programa IV'!F270+'[1]Programa V'!F270</f>
        <v>2471044252.6599998</v>
      </c>
      <c r="H270" s="43">
        <f>+'[1]Total Programa'!U269</f>
        <v>6361760957.2600002</v>
      </c>
      <c r="I270" s="43">
        <f t="shared" si="242"/>
        <v>9465026668.6299992</v>
      </c>
      <c r="J270" s="44">
        <f t="shared" si="200"/>
        <v>0.59803839492650968</v>
      </c>
      <c r="L270" s="43">
        <f>+'[1]Programa I'!K270+'[1]Programa II'!K270+'[1]Programa III'!K270+'[1]Programa IV'!K270+'[1]Programa V'!K270</f>
        <v>3726539639.4499998</v>
      </c>
      <c r="M270" s="43">
        <f>+'[1]Programa I'!L270+'[1]Programa II'!L270+'[1]Programa III'!L270+'[1]Programa IV'!L270+'[1]Programa V'!L270</f>
        <v>2635221317.8099999</v>
      </c>
      <c r="N270" s="43">
        <f t="shared" si="243"/>
        <v>6361760957.2600002</v>
      </c>
      <c r="O270" s="43">
        <f t="shared" si="244"/>
        <v>9465026668.6299992</v>
      </c>
      <c r="P270" s="4"/>
    </row>
    <row r="271" spans="1:16" hidden="1" x14ac:dyDescent="0.2">
      <c r="A271" s="1"/>
      <c r="B271" s="28" t="s">
        <v>476</v>
      </c>
      <c r="C271" s="58" t="s">
        <v>407</v>
      </c>
      <c r="D271" s="30">
        <f>+'[1]Presupuesto 2020'!U271</f>
        <v>2054594238.75</v>
      </c>
      <c r="E271" s="30">
        <f>+'[1]Programa I'!D271+'[1]Programa II'!D271+'[1]Programa III'!D271+'[1]Programa IV'!D271+'[1]Programa V'!D271</f>
        <v>0</v>
      </c>
      <c r="F271" s="43">
        <f t="shared" si="241"/>
        <v>2054594238.75</v>
      </c>
      <c r="G271" s="43">
        <f>+'[1]Programa I'!F271+'[1]Programa II'!F271+'[1]Programa III'!F271+'[1]Programa IV'!F271+'[1]Programa V'!F271</f>
        <v>76624812.5</v>
      </c>
      <c r="H271" s="43">
        <f>+'[1]Total Programa'!U270</f>
        <v>944776018.35000002</v>
      </c>
      <c r="I271" s="43">
        <f t="shared" si="242"/>
        <v>1109818220.4000001</v>
      </c>
      <c r="J271" s="44">
        <f t="shared" si="200"/>
        <v>0.54016418398759125</v>
      </c>
      <c r="L271" s="43">
        <f>+'[1]Programa I'!K271+'[1]Programa II'!K271+'[1]Programa III'!K271+'[1]Programa IV'!K271+'[1]Programa V'!K271</f>
        <v>330471225.25</v>
      </c>
      <c r="M271" s="43">
        <f>+'[1]Programa I'!L271+'[1]Programa II'!L271+'[1]Programa III'!L271+'[1]Programa IV'!L271+'[1]Programa V'!L271</f>
        <v>614304793.10000002</v>
      </c>
      <c r="N271" s="43">
        <f t="shared" si="243"/>
        <v>944776018.35000002</v>
      </c>
      <c r="O271" s="43">
        <f t="shared" si="244"/>
        <v>1109818220.4000001</v>
      </c>
      <c r="P271" s="4"/>
    </row>
    <row r="272" spans="1:16" hidden="1" x14ac:dyDescent="0.2">
      <c r="A272" s="1"/>
      <c r="B272" s="28" t="s">
        <v>477</v>
      </c>
      <c r="C272" s="63" t="s">
        <v>415</v>
      </c>
      <c r="D272" s="30">
        <f>+'[1]Presupuesto 2020'!U272</f>
        <v>0</v>
      </c>
      <c r="E272" s="30">
        <f>+'[1]Programa I'!D272+'[1]Programa II'!D272+'[1]Programa III'!D272+'[1]Programa IV'!D272+'[1]Programa V'!D272</f>
        <v>0</v>
      </c>
      <c r="F272" s="43">
        <f t="shared" si="241"/>
        <v>0</v>
      </c>
      <c r="G272" s="43">
        <f>+'[1]Programa I'!F272+'[1]Programa II'!F272+'[1]Programa III'!F272+'[1]Programa IV'!F272+'[1]Programa V'!F272</f>
        <v>0</v>
      </c>
      <c r="H272" s="43">
        <f>+'[1]Total Programa'!U271</f>
        <v>0</v>
      </c>
      <c r="I272" s="43">
        <f t="shared" si="242"/>
        <v>0</v>
      </c>
      <c r="J272" s="44">
        <f t="shared" ref="J272:J279" si="245">IF(F272=0,0,+I272/F272)</f>
        <v>0</v>
      </c>
      <c r="K272" s="1"/>
      <c r="L272" s="43">
        <f>+'[1]Programa I'!K272+'[1]Programa II'!K272+'[1]Programa III'!K272+'[1]Programa IV'!K272+'[1]Programa V'!K272</f>
        <v>0</v>
      </c>
      <c r="M272" s="43">
        <f>+'[1]Programa I'!L272+'[1]Programa II'!L272+'[1]Programa III'!L272+'[1]Programa IV'!L272+'[1]Programa V'!L272</f>
        <v>0</v>
      </c>
      <c r="N272" s="43">
        <f t="shared" si="243"/>
        <v>0</v>
      </c>
      <c r="O272" s="43">
        <f t="shared" si="244"/>
        <v>0</v>
      </c>
      <c r="P272" s="4"/>
    </row>
    <row r="273" spans="1:580" hidden="1" x14ac:dyDescent="0.2">
      <c r="A273" s="1"/>
      <c r="B273" s="28" t="s">
        <v>478</v>
      </c>
      <c r="C273" s="63" t="s">
        <v>411</v>
      </c>
      <c r="D273" s="30">
        <f>+'[1]Presupuesto 2020'!U273</f>
        <v>0</v>
      </c>
      <c r="E273" s="30">
        <f>+'[1]Programa I'!D273+'[1]Programa II'!D273+'[1]Programa III'!D273+'[1]Programa IV'!D273+'[1]Programa V'!D273</f>
        <v>0</v>
      </c>
      <c r="F273" s="43">
        <f t="shared" si="241"/>
        <v>0</v>
      </c>
      <c r="G273" s="43">
        <f>+'[1]Programa I'!F273+'[1]Programa II'!F273+'[1]Programa III'!F273+'[1]Programa IV'!F273+'[1]Programa V'!F273</f>
        <v>0</v>
      </c>
      <c r="H273" s="43">
        <f>+'[1]Total Programa'!U272</f>
        <v>0</v>
      </c>
      <c r="I273" s="43">
        <f t="shared" si="242"/>
        <v>0</v>
      </c>
      <c r="J273" s="44">
        <f t="shared" si="245"/>
        <v>0</v>
      </c>
      <c r="K273" s="1"/>
      <c r="L273" s="43">
        <f>+'[1]Programa I'!K273+'[1]Programa II'!K273+'[1]Programa III'!K273+'[1]Programa IV'!K273+'[1]Programa V'!K273</f>
        <v>0</v>
      </c>
      <c r="M273" s="43">
        <f>+'[1]Programa I'!L273+'[1]Programa II'!L273+'[1]Programa III'!L273+'[1]Programa IV'!L273+'[1]Programa V'!L273</f>
        <v>0</v>
      </c>
      <c r="N273" s="43">
        <f t="shared" si="243"/>
        <v>0</v>
      </c>
      <c r="O273" s="43">
        <f t="shared" si="244"/>
        <v>0</v>
      </c>
      <c r="P273" s="4"/>
    </row>
    <row r="274" spans="1:580" hidden="1" x14ac:dyDescent="0.2">
      <c r="A274" s="1"/>
      <c r="B274" s="28" t="s">
        <v>479</v>
      </c>
      <c r="C274" s="63" t="s">
        <v>413</v>
      </c>
      <c r="D274" s="30">
        <f>+'[1]Presupuesto 2020'!U274</f>
        <v>0</v>
      </c>
      <c r="E274" s="30">
        <f>+'[1]Programa I'!D274+'[1]Programa II'!D274+'[1]Programa III'!D274+'[1]Programa IV'!D274+'[1]Programa V'!D274</f>
        <v>0</v>
      </c>
      <c r="F274" s="43">
        <f t="shared" si="241"/>
        <v>0</v>
      </c>
      <c r="G274" s="43">
        <f>+'[1]Programa I'!F274+'[1]Programa II'!F274+'[1]Programa III'!F274+'[1]Programa IV'!F274+'[1]Programa V'!F274</f>
        <v>0</v>
      </c>
      <c r="H274" s="43">
        <f>+'[1]Total Programa'!U273</f>
        <v>0</v>
      </c>
      <c r="I274" s="43">
        <f t="shared" si="242"/>
        <v>0</v>
      </c>
      <c r="J274" s="44">
        <f t="shared" si="245"/>
        <v>0</v>
      </c>
      <c r="K274" s="1"/>
      <c r="L274" s="43">
        <f>+'[1]Programa I'!K274+'[1]Programa II'!K274+'[1]Programa III'!K274+'[1]Programa IV'!K274+'[1]Programa V'!K274</f>
        <v>0</v>
      </c>
      <c r="M274" s="43">
        <f>+'[1]Programa I'!L274+'[1]Programa II'!L274+'[1]Programa III'!L274+'[1]Programa IV'!L274+'[1]Programa V'!L274</f>
        <v>0</v>
      </c>
      <c r="N274" s="43">
        <f t="shared" si="243"/>
        <v>0</v>
      </c>
      <c r="O274" s="43">
        <f t="shared" si="244"/>
        <v>0</v>
      </c>
      <c r="P274" s="4"/>
    </row>
    <row r="275" spans="1:580" s="7" customFormat="1" x14ac:dyDescent="0.2">
      <c r="A275" s="127"/>
      <c r="B275" s="19">
        <v>9</v>
      </c>
      <c r="C275" s="125" t="s">
        <v>480</v>
      </c>
      <c r="D275" s="21">
        <f>+D276</f>
        <v>10028011253.020424</v>
      </c>
      <c r="E275" s="21">
        <f>+E276</f>
        <v>-1434127002.0799999</v>
      </c>
      <c r="F275" s="21">
        <f t="shared" ref="F275:O275" si="246">+F276</f>
        <v>8593884250.9404221</v>
      </c>
      <c r="G275" s="21">
        <f t="shared" si="246"/>
        <v>0</v>
      </c>
      <c r="H275" s="21">
        <f t="shared" si="246"/>
        <v>0</v>
      </c>
      <c r="I275" s="21">
        <f t="shared" si="246"/>
        <v>8593884250.9404221</v>
      </c>
      <c r="J275" s="42">
        <f t="shared" si="245"/>
        <v>1</v>
      </c>
      <c r="K275" s="33"/>
      <c r="L275" s="21">
        <f t="shared" si="246"/>
        <v>0</v>
      </c>
      <c r="M275" s="21">
        <f t="shared" si="246"/>
        <v>0</v>
      </c>
      <c r="N275" s="21">
        <f t="shared" si="246"/>
        <v>0</v>
      </c>
      <c r="O275" s="21">
        <f t="shared" si="246"/>
        <v>8593884250.9404221</v>
      </c>
      <c r="P275" s="4"/>
    </row>
    <row r="276" spans="1:580" x14ac:dyDescent="0.2">
      <c r="B276" s="64">
        <v>9.02</v>
      </c>
      <c r="C276" s="130" t="s">
        <v>481</v>
      </c>
      <c r="D276" s="55">
        <f>SUM(D277:D278)</f>
        <v>10028011253.020424</v>
      </c>
      <c r="E276" s="55">
        <f>SUM(E277:E278)</f>
        <v>-1434127002.0799999</v>
      </c>
      <c r="F276" s="131">
        <f t="shared" ref="F276:I276" si="247">SUM(F277:F278)</f>
        <v>8593884250.9404221</v>
      </c>
      <c r="G276" s="131">
        <f t="shared" si="247"/>
        <v>0</v>
      </c>
      <c r="H276" s="131">
        <f t="shared" si="247"/>
        <v>0</v>
      </c>
      <c r="I276" s="55">
        <f t="shared" si="247"/>
        <v>8593884250.9404221</v>
      </c>
      <c r="J276" s="56">
        <f t="shared" si="245"/>
        <v>1</v>
      </c>
      <c r="K276" s="33"/>
      <c r="L276" s="55">
        <f t="shared" ref="L276:O276" si="248">SUM(L277:L278)</f>
        <v>0</v>
      </c>
      <c r="M276" s="55">
        <f t="shared" si="248"/>
        <v>0</v>
      </c>
      <c r="N276" s="55">
        <f t="shared" si="248"/>
        <v>0</v>
      </c>
      <c r="O276" s="55">
        <f t="shared" si="248"/>
        <v>8593884250.9404221</v>
      </c>
      <c r="P276" s="4"/>
    </row>
    <row r="277" spans="1:580" s="7" customFormat="1" hidden="1" x14ac:dyDescent="0.2">
      <c r="B277" s="28" t="s">
        <v>482</v>
      </c>
      <c r="C277" s="46" t="s">
        <v>483</v>
      </c>
      <c r="D277" s="30">
        <f>+'[1]Presupuesto 2020'!U277</f>
        <v>1659546026.5495605</v>
      </c>
      <c r="E277" s="30">
        <f>+'[1]Programa I'!D277+'[1]Programa II'!D277+'[1]Programa III'!D277+'[1]Programa IV'!D277+'[1]Programa V'!D277</f>
        <v>-1434127002.0799999</v>
      </c>
      <c r="F277" s="43">
        <f t="shared" ref="F277:F278" si="249">SUM(D277:E277)</f>
        <v>225419024.46956062</v>
      </c>
      <c r="G277" s="43">
        <f>+'[1]Programa I'!F277+'[1]Programa II'!F277+'[1]Programa III'!F277+'[1]Programa IV'!F277+'[1]Programa V'!F277</f>
        <v>0</v>
      </c>
      <c r="H277" s="43">
        <f>+'[1]Total Programa'!U276</f>
        <v>0</v>
      </c>
      <c r="I277" s="43">
        <f t="shared" ref="I277:I278" si="250">+F277-H277</f>
        <v>225419024.46956062</v>
      </c>
      <c r="J277" s="44">
        <f t="shared" si="245"/>
        <v>1</v>
      </c>
      <c r="K277" s="6"/>
      <c r="L277" s="43">
        <f>+'[1]Programa I'!K277+'[1]Programa II'!K277+'[1]Programa III'!K277+'[1]Programa IV'!K277+'[1]Programa V'!K277</f>
        <v>0</v>
      </c>
      <c r="M277" s="43">
        <f>+'[1]Programa I'!L277+'[1]Programa II'!L277+'[1]Programa III'!L277+'[1]Programa IV'!L277+'[1]Programa V'!L277</f>
        <v>0</v>
      </c>
      <c r="N277" s="43">
        <f t="shared" ref="N277:N278" si="251">SUM(L277:M277)</f>
        <v>0</v>
      </c>
      <c r="O277" s="43">
        <f>+F277-N277</f>
        <v>225419024.46956062</v>
      </c>
      <c r="P277" s="4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</row>
    <row r="278" spans="1:580" s="7" customFormat="1" hidden="1" x14ac:dyDescent="0.2">
      <c r="B278" s="65" t="s">
        <v>484</v>
      </c>
      <c r="C278" s="66" t="s">
        <v>485</v>
      </c>
      <c r="D278" s="67">
        <f>+'[1]Presupuesto 2020'!U278</f>
        <v>8368465226.4708624</v>
      </c>
      <c r="E278" s="67">
        <f>+'[1]Programa I'!D278+'[1]Programa II'!D278+'[1]Programa III'!D278+'[1]Programa IV'!D278+'[1]Programa V'!D278</f>
        <v>0</v>
      </c>
      <c r="F278" s="68">
        <f t="shared" si="249"/>
        <v>8368465226.4708624</v>
      </c>
      <c r="G278" s="68">
        <f>+'[1]Programa I'!F278+'[1]Programa II'!F278+'[1]Programa III'!F278+'[1]Programa IV'!F278+'[1]Programa V'!F278</f>
        <v>0</v>
      </c>
      <c r="H278" s="68">
        <f>+'[1]Total Programa'!U277</f>
        <v>0</v>
      </c>
      <c r="I278" s="68">
        <f t="shared" si="250"/>
        <v>8368465226.4708624</v>
      </c>
      <c r="J278" s="69">
        <f t="shared" si="245"/>
        <v>1</v>
      </c>
      <c r="K278" s="6"/>
      <c r="L278" s="68">
        <f>+'[1]Programa I'!K278+'[1]Programa II'!K278+'[1]Programa III'!K278+'[1]Programa IV'!K278+'[1]Programa V'!K278</f>
        <v>0</v>
      </c>
      <c r="M278" s="68">
        <f>+'[1]Programa I'!L278+'[1]Programa II'!L278+'[1]Programa III'!L278+'[1]Programa IV'!L278+'[1]Programa V'!L278</f>
        <v>0</v>
      </c>
      <c r="N278" s="68">
        <f t="shared" si="251"/>
        <v>0</v>
      </c>
      <c r="O278" s="68">
        <f>+F278-N278</f>
        <v>8368465226.4708624</v>
      </c>
      <c r="P278" s="4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</row>
    <row r="279" spans="1:580" s="7" customFormat="1" x14ac:dyDescent="0.2">
      <c r="A279" s="128"/>
      <c r="B279" s="19"/>
      <c r="C279" s="126" t="s">
        <v>486</v>
      </c>
      <c r="D279" s="21">
        <f t="shared" ref="D279:I279" si="252">SUM(D7+D36+D99+D127+D149+D163+D228+D275)</f>
        <v>159953620350.84927</v>
      </c>
      <c r="E279" s="21">
        <f t="shared" si="252"/>
        <v>-2.5992393493652344E-3</v>
      </c>
      <c r="F279" s="21">
        <f t="shared" si="252"/>
        <v>159953620350.84671</v>
      </c>
      <c r="G279" s="21">
        <f>SUM(G7+G36+G99+G127+G149+G163+G228+G275)</f>
        <v>13127012025.649998</v>
      </c>
      <c r="H279" s="21">
        <f t="shared" si="252"/>
        <v>67259946850.930008</v>
      </c>
      <c r="I279" s="21">
        <f t="shared" si="252"/>
        <v>92693673499.916687</v>
      </c>
      <c r="J279" s="42">
        <f t="shared" si="245"/>
        <v>0.57950344166390111</v>
      </c>
      <c r="K279" s="33"/>
      <c r="L279" s="21">
        <f>SUM(L7+L36+L99+L127+L149+L163+L228+L275)</f>
        <v>33356949540.559998</v>
      </c>
      <c r="M279" s="21">
        <f>SUM(M7+M36+M99+M127+M149+M163+M228+M275)</f>
        <v>33902997310.369995</v>
      </c>
      <c r="N279" s="21">
        <f>SUM(N7+N36+N99+N127+N149+N163+N228+N275)</f>
        <v>67259946850.929993</v>
      </c>
      <c r="O279" s="21">
        <f>SUM(O7+O36+O99+O127+O149+O163+O228+O275)</f>
        <v>92693673499.916687</v>
      </c>
      <c r="P279" s="4"/>
    </row>
    <row r="280" spans="1:580" x14ac:dyDescent="0.2">
      <c r="F280" s="4"/>
      <c r="L280" s="4"/>
      <c r="M280" s="4"/>
      <c r="N280" s="4"/>
      <c r="O280" s="4"/>
      <c r="P280" s="4"/>
    </row>
    <row r="281" spans="1:580" x14ac:dyDescent="0.2">
      <c r="A281" s="129" t="s">
        <v>487</v>
      </c>
      <c r="B281" s="71"/>
      <c r="C281" s="71"/>
      <c r="D281" s="71"/>
      <c r="E281" s="71"/>
      <c r="F281" s="4"/>
      <c r="G281" s="71"/>
      <c r="H281" s="71"/>
      <c r="I281" s="71"/>
      <c r="J281" s="72"/>
      <c r="M281" s="4"/>
    </row>
    <row r="282" spans="1:580" x14ac:dyDescent="0.2">
      <c r="A282" s="129"/>
      <c r="B282" s="71"/>
      <c r="C282" s="71"/>
      <c r="D282" s="71"/>
      <c r="E282" s="71"/>
      <c r="F282" s="71"/>
      <c r="G282" s="71"/>
      <c r="H282" s="71"/>
      <c r="I282" s="71"/>
      <c r="J282" s="72"/>
      <c r="O282" s="4"/>
    </row>
    <row r="283" spans="1:580" hidden="1" x14ac:dyDescent="0.2">
      <c r="A283" s="1"/>
      <c r="C283" s="74" t="s">
        <v>488</v>
      </c>
      <c r="D283" s="73"/>
      <c r="E283" s="73"/>
      <c r="F283" s="75">
        <v>0</v>
      </c>
      <c r="G283" s="73">
        <v>0</v>
      </c>
      <c r="H283" s="73">
        <v>0</v>
      </c>
      <c r="I283" s="73">
        <v>0</v>
      </c>
      <c r="J283" s="6"/>
      <c r="K283" s="1"/>
    </row>
    <row r="284" spans="1:580" s="6" customFormat="1" x14ac:dyDescent="0.2">
      <c r="A284" s="127"/>
      <c r="B284" s="70"/>
      <c r="C284" s="37"/>
      <c r="D284" s="1"/>
      <c r="E284" s="1"/>
      <c r="F284" s="1"/>
      <c r="G284" s="1"/>
      <c r="H284" s="1"/>
      <c r="I284" s="1"/>
      <c r="J284" s="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  <c r="IW284" s="1"/>
      <c r="IX284" s="1"/>
      <c r="IY284" s="1"/>
      <c r="IZ284" s="1"/>
      <c r="JA284" s="1"/>
      <c r="JB284" s="1"/>
      <c r="JC284" s="1"/>
      <c r="JD284" s="1"/>
      <c r="JE284" s="1"/>
      <c r="JF284" s="1"/>
      <c r="JG284" s="1"/>
      <c r="JH284" s="1"/>
      <c r="JI284" s="1"/>
      <c r="JJ284" s="1"/>
      <c r="JK284" s="1"/>
      <c r="JL284" s="1"/>
      <c r="JM284" s="1"/>
      <c r="JN284" s="1"/>
      <c r="JO284" s="1"/>
      <c r="JP284" s="1"/>
      <c r="JQ284" s="1"/>
      <c r="JR284" s="1"/>
      <c r="JS284" s="1"/>
      <c r="JT284" s="1"/>
      <c r="JU284" s="1"/>
      <c r="JV284" s="1"/>
      <c r="JW284" s="1"/>
      <c r="JX284" s="1"/>
      <c r="JY284" s="1"/>
      <c r="JZ284" s="1"/>
      <c r="KA284" s="1"/>
      <c r="KB284" s="1"/>
      <c r="KC284" s="1"/>
      <c r="KD284" s="1"/>
      <c r="KE284" s="1"/>
      <c r="KF284" s="1"/>
      <c r="KG284" s="1"/>
      <c r="KH284" s="1"/>
      <c r="KI284" s="1"/>
      <c r="KJ284" s="1"/>
      <c r="KK284" s="1"/>
      <c r="KL284" s="1"/>
      <c r="KM284" s="1"/>
      <c r="KN284" s="1"/>
      <c r="KO284" s="1"/>
      <c r="KP284" s="1"/>
      <c r="KQ284" s="1"/>
      <c r="KR284" s="1"/>
      <c r="KS284" s="1"/>
      <c r="KT284" s="1"/>
      <c r="KU284" s="1"/>
      <c r="KV284" s="1"/>
      <c r="KW284" s="1"/>
      <c r="KX284" s="1"/>
      <c r="KY284" s="1"/>
      <c r="KZ284" s="1"/>
      <c r="LA284" s="1"/>
      <c r="LB284" s="1"/>
      <c r="LC284" s="1"/>
      <c r="LD284" s="1"/>
      <c r="LE284" s="1"/>
      <c r="LF284" s="1"/>
      <c r="LG284" s="1"/>
      <c r="LH284" s="1"/>
      <c r="LI284" s="1"/>
      <c r="LJ284" s="1"/>
      <c r="LK284" s="1"/>
      <c r="LL284" s="1"/>
      <c r="LM284" s="1"/>
      <c r="LN284" s="1"/>
      <c r="LO284" s="1"/>
      <c r="LP284" s="1"/>
      <c r="LQ284" s="1"/>
      <c r="LR284" s="1"/>
      <c r="LS284" s="1"/>
      <c r="LT284" s="1"/>
      <c r="LU284" s="1"/>
      <c r="LV284" s="1"/>
      <c r="LW284" s="1"/>
      <c r="LX284" s="1"/>
      <c r="LY284" s="1"/>
      <c r="LZ284" s="1"/>
      <c r="MA284" s="1"/>
      <c r="MB284" s="1"/>
      <c r="MC284" s="1"/>
      <c r="MD284" s="1"/>
      <c r="ME284" s="1"/>
      <c r="MF284" s="1"/>
      <c r="MG284" s="1"/>
      <c r="MH284" s="1"/>
      <c r="MI284" s="1"/>
      <c r="MJ284" s="1"/>
      <c r="MK284" s="1"/>
      <c r="ML284" s="1"/>
      <c r="MM284" s="1"/>
      <c r="MN284" s="1"/>
      <c r="MO284" s="1"/>
      <c r="MP284" s="1"/>
      <c r="MQ284" s="1"/>
      <c r="MR284" s="1"/>
      <c r="MS284" s="1"/>
      <c r="MT284" s="1"/>
      <c r="MU284" s="1"/>
      <c r="MV284" s="1"/>
      <c r="MW284" s="1"/>
      <c r="MX284" s="1"/>
      <c r="MY284" s="1"/>
      <c r="MZ284" s="1"/>
      <c r="NA284" s="1"/>
      <c r="NB284" s="1"/>
      <c r="NC284" s="1"/>
      <c r="ND284" s="1"/>
      <c r="NE284" s="1"/>
      <c r="NF284" s="1"/>
      <c r="NG284" s="1"/>
      <c r="NH284" s="1"/>
      <c r="NI284" s="1"/>
      <c r="NJ284" s="1"/>
      <c r="NK284" s="1"/>
      <c r="NL284" s="1"/>
      <c r="NM284" s="1"/>
      <c r="NN284" s="1"/>
      <c r="NO284" s="1"/>
      <c r="NP284" s="1"/>
      <c r="NQ284" s="1"/>
      <c r="NR284" s="1"/>
      <c r="NS284" s="1"/>
      <c r="NT284" s="1"/>
      <c r="NU284" s="1"/>
      <c r="NV284" s="1"/>
      <c r="NW284" s="1"/>
      <c r="NX284" s="1"/>
      <c r="NY284" s="1"/>
      <c r="NZ284" s="1"/>
      <c r="OA284" s="1"/>
      <c r="OB284" s="1"/>
      <c r="OC284" s="1"/>
      <c r="OD284" s="1"/>
      <c r="OE284" s="1"/>
      <c r="OF284" s="1"/>
      <c r="OG284" s="1"/>
      <c r="OH284" s="1"/>
      <c r="OI284" s="1"/>
      <c r="OJ284" s="1"/>
      <c r="OK284" s="1"/>
      <c r="OL284" s="1"/>
      <c r="OM284" s="1"/>
      <c r="ON284" s="1"/>
      <c r="OO284" s="1"/>
      <c r="OP284" s="1"/>
      <c r="OQ284" s="1"/>
      <c r="OR284" s="1"/>
      <c r="OS284" s="1"/>
      <c r="OT284" s="1"/>
      <c r="OU284" s="1"/>
      <c r="OV284" s="1"/>
      <c r="OW284" s="1"/>
      <c r="OX284" s="1"/>
      <c r="OY284" s="1"/>
      <c r="OZ284" s="1"/>
      <c r="PA284" s="1"/>
      <c r="PB284" s="1"/>
      <c r="PC284" s="1"/>
      <c r="PD284" s="1"/>
      <c r="PE284" s="1"/>
      <c r="PF284" s="1"/>
      <c r="PG284" s="1"/>
      <c r="PH284" s="1"/>
      <c r="PI284" s="1"/>
      <c r="PJ284" s="1"/>
      <c r="PK284" s="1"/>
      <c r="PL284" s="1"/>
      <c r="PM284" s="1"/>
      <c r="PN284" s="1"/>
      <c r="PO284" s="1"/>
      <c r="PP284" s="1"/>
      <c r="PQ284" s="1"/>
      <c r="PR284" s="1"/>
      <c r="PS284" s="1"/>
      <c r="PT284" s="1"/>
      <c r="PU284" s="1"/>
      <c r="PV284" s="1"/>
      <c r="PW284" s="1"/>
      <c r="PX284" s="1"/>
      <c r="PY284" s="1"/>
      <c r="PZ284" s="1"/>
      <c r="QA284" s="1"/>
      <c r="QB284" s="1"/>
      <c r="QC284" s="1"/>
      <c r="QD284" s="1"/>
      <c r="QE284" s="1"/>
      <c r="QF284" s="1"/>
      <c r="QG284" s="1"/>
      <c r="QH284" s="1"/>
      <c r="QI284" s="1"/>
      <c r="QJ284" s="1"/>
      <c r="QK284" s="1"/>
      <c r="QL284" s="1"/>
      <c r="QM284" s="1"/>
      <c r="QN284" s="1"/>
      <c r="QO284" s="1"/>
      <c r="QP284" s="1"/>
      <c r="QQ284" s="1"/>
      <c r="QR284" s="1"/>
      <c r="QS284" s="1"/>
      <c r="QT284" s="1"/>
      <c r="QU284" s="1"/>
      <c r="QV284" s="1"/>
      <c r="QW284" s="1"/>
      <c r="QX284" s="1"/>
      <c r="QY284" s="1"/>
      <c r="QZ284" s="1"/>
      <c r="RA284" s="1"/>
      <c r="RB284" s="1"/>
      <c r="RC284" s="1"/>
      <c r="RD284" s="1"/>
      <c r="RE284" s="1"/>
      <c r="RF284" s="1"/>
      <c r="RG284" s="1"/>
      <c r="RH284" s="1"/>
      <c r="RI284" s="1"/>
      <c r="RJ284" s="1"/>
      <c r="RK284" s="1"/>
      <c r="RL284" s="1"/>
      <c r="RM284" s="1"/>
      <c r="RN284" s="1"/>
      <c r="RO284" s="1"/>
      <c r="RP284" s="1"/>
      <c r="RQ284" s="1"/>
      <c r="RR284" s="1"/>
      <c r="RS284" s="1"/>
      <c r="RT284" s="1"/>
      <c r="RU284" s="1"/>
      <c r="RV284" s="1"/>
      <c r="RW284" s="1"/>
      <c r="RX284" s="1"/>
      <c r="RY284" s="1"/>
      <c r="RZ284" s="1"/>
      <c r="SA284" s="1"/>
      <c r="SB284" s="1"/>
      <c r="SC284" s="1"/>
      <c r="SD284" s="1"/>
      <c r="SE284" s="1"/>
      <c r="SF284" s="1"/>
      <c r="SG284" s="1"/>
      <c r="SH284" s="1"/>
      <c r="SI284" s="1"/>
      <c r="SJ284" s="1"/>
      <c r="SK284" s="1"/>
      <c r="SL284" s="1"/>
      <c r="SM284" s="1"/>
      <c r="SN284" s="1"/>
      <c r="SO284" s="1"/>
      <c r="SP284" s="1"/>
      <c r="SQ284" s="1"/>
      <c r="SR284" s="1"/>
      <c r="SS284" s="1"/>
      <c r="ST284" s="1"/>
      <c r="SU284" s="1"/>
      <c r="SV284" s="1"/>
      <c r="SW284" s="1"/>
      <c r="SX284" s="1"/>
      <c r="SY284" s="1"/>
      <c r="SZ284" s="1"/>
      <c r="TA284" s="1"/>
      <c r="TB284" s="1"/>
      <c r="TC284" s="1"/>
      <c r="TD284" s="1"/>
      <c r="TE284" s="1"/>
      <c r="TF284" s="1"/>
      <c r="TG284" s="1"/>
      <c r="TH284" s="1"/>
      <c r="TI284" s="1"/>
      <c r="TJ284" s="1"/>
      <c r="TK284" s="1"/>
      <c r="TL284" s="1"/>
      <c r="TM284" s="1"/>
      <c r="TN284" s="1"/>
      <c r="TO284" s="1"/>
      <c r="TP284" s="1"/>
      <c r="TQ284" s="1"/>
      <c r="TR284" s="1"/>
      <c r="TS284" s="1"/>
      <c r="TT284" s="1"/>
      <c r="TU284" s="1"/>
      <c r="TV284" s="1"/>
      <c r="TW284" s="1"/>
      <c r="TX284" s="1"/>
      <c r="TY284" s="1"/>
      <c r="TZ284" s="1"/>
      <c r="UA284" s="1"/>
      <c r="UB284" s="1"/>
      <c r="UC284" s="1"/>
      <c r="UD284" s="1"/>
      <c r="UE284" s="1"/>
      <c r="UF284" s="1"/>
      <c r="UG284" s="1"/>
      <c r="UH284" s="1"/>
      <c r="UI284" s="1"/>
      <c r="UJ284" s="1"/>
      <c r="UK284" s="1"/>
      <c r="UL284" s="1"/>
      <c r="UM284" s="1"/>
      <c r="UN284" s="1"/>
      <c r="UO284" s="1"/>
      <c r="UP284" s="1"/>
      <c r="UQ284" s="1"/>
      <c r="UR284" s="1"/>
      <c r="US284" s="1"/>
      <c r="UT284" s="1"/>
      <c r="UU284" s="1"/>
      <c r="UV284" s="1"/>
      <c r="UW284" s="1"/>
      <c r="UX284" s="1"/>
      <c r="UY284" s="1"/>
      <c r="UZ284" s="1"/>
      <c r="VA284" s="1"/>
      <c r="VB284" s="1"/>
      <c r="VC284" s="1"/>
      <c r="VD284" s="1"/>
      <c r="VE284" s="1"/>
      <c r="VF284" s="1"/>
      <c r="VG284" s="1"/>
      <c r="VH284" s="1"/>
    </row>
  </sheetData>
  <autoFilter ref="A5:J279" xr:uid="{1DC27C46-0633-4146-978B-869CDECA0338}">
    <filterColumn colId="0">
      <colorFilter dxfId="0"/>
    </filterColumn>
    <filterColumn colId="1" showButton="0"/>
    <filterColumn colId="5">
      <filters blank="1">
        <filter val="1,000,000.00"/>
        <filter val="1,064,460.00"/>
        <filter val="1,218,365,399.94"/>
        <filter val="1,250,745,462.00"/>
        <filter val="1,261,100.00"/>
        <filter val="1,350,759,230.03"/>
        <filter val="1,437,243,695.50"/>
        <filter val="1,450,000.00"/>
        <filter val="1,494,640.00"/>
        <filter val="1,500,000.00"/>
        <filter val="1,508,928.00"/>
        <filter val="1,549,070.00"/>
        <filter val="1,679,608,611.18"/>
        <filter val="1,687,100.00"/>
        <filter val="1,775,534,453.50"/>
        <filter val="1,800,525.33"/>
        <filter val="10,536,656,625.87"/>
        <filter val="10,983,788.24"/>
        <filter val="101,539,413.18"/>
        <filter val="106,659,512.00"/>
        <filter val="107,050,768.00"/>
        <filter val="11,016,800.00"/>
        <filter val="110,000,000.00"/>
        <filter val="110,250,000.00"/>
        <filter val="118,870,352.00"/>
        <filter val="12,700,000.00"/>
        <filter val="12,934,600.00"/>
        <filter val="120,660,000.00"/>
        <filter val="120,983,788.24"/>
        <filter val="122,918,008.80"/>
        <filter val="123,539,235.35"/>
        <filter val="125,822,241.10"/>
        <filter val="13,045,100.00"/>
        <filter val="13,400,000.00"/>
        <filter val="13,556,466.00"/>
        <filter val="130,656,424.00"/>
        <filter val="132,274,230,727.16"/>
        <filter val="134,913,868.00"/>
        <filter val="138,943,000.00"/>
        <filter val="139,055,144.30"/>
        <filter val="14,490,000.00"/>
        <filter val="14,633,993.57"/>
        <filter val="14,724,296.20"/>
        <filter val="140,861,280.00"/>
        <filter val="146,339,935.69"/>
        <filter val="148,702,072.16"/>
        <filter val="15,000,000.00"/>
        <filter val="15,137,600.00"/>
        <filter val="15,500,000.00"/>
        <filter val="15,826,787,625.89"/>
        <filter val="150,000,000.00"/>
        <filter val="150,475,500.00"/>
        <filter val="153,496,360.48"/>
        <filter val="157,381,199.00"/>
        <filter val="159,953,620,350.85"/>
        <filter val="16,000,000.00"/>
        <filter val="16,705,554.71"/>
        <filter val="16,964,923.03"/>
        <filter val="163,198,464.40"/>
        <filter val="17,214,998.00"/>
        <filter val="17,799,791.37"/>
        <filter val="17,892,400.37"/>
        <filter val="170,802,895.90"/>
        <filter val="178,546,044.98"/>
        <filter val="18,723,926.00"/>
        <filter val="181,186,812.00"/>
        <filter val="185,266,203.03"/>
        <filter val="189,553,252.90"/>
        <filter val="19,000,000.00"/>
        <filter val="19,687,299.01"/>
        <filter val="2,000,000.00"/>
        <filter val="2,054,594,238.75"/>
        <filter val="2,062,957,986.12"/>
        <filter val="2,122,807.42"/>
        <filter val="2,160,103,360.00"/>
        <filter val="2,177,510.27"/>
        <filter val="2,209,645,895.18"/>
        <filter val="2,271,502,245.50"/>
        <filter val="2,366,980,586.16"/>
        <filter val="2,402,129,117.75"/>
        <filter val="2,631,682,502.46"/>
        <filter val="20,000,000.00"/>
        <filter val="20,100,000.00"/>
        <filter val="20,216,340.00"/>
        <filter val="20,877,230.60"/>
        <filter val="20,988,912.00"/>
        <filter val="200,000.00"/>
        <filter val="208,910,461.75"/>
        <filter val="21,040,292.45"/>
        <filter val="21,787,100.00"/>
        <filter val="211,884,201.26"/>
        <filter val="22,350,000.00"/>
        <filter val="229,424,829.67"/>
        <filter val="23,000,000.00"/>
        <filter val="23,381,319.50"/>
        <filter val="235,725,600.51"/>
        <filter val="236,357,952.00"/>
        <filter val="236,408,500.00"/>
        <filter val="239,644,934.25"/>
        <filter val="243,899,892.83"/>
        <filter val="25,000,000.00"/>
        <filter val="25,439,568.00"/>
        <filter val="254,249,777.62"/>
        <filter val="26,423,990.38"/>
        <filter val="27,440,000.00"/>
        <filter val="27,695,233.28"/>
        <filter val="270,000,000.00"/>
        <filter val="270,728,881.03"/>
        <filter val="28,266,072,833.61"/>
        <filter val="28,294,859.67"/>
        <filter val="287,932,957.00"/>
        <filter val="3,000,000.00"/>
        <filter val="3,008,000.00"/>
        <filter val="3,052,835,117.47"/>
        <filter val="3,054,793,055.55"/>
        <filter val="3,098,510.37"/>
        <filter val="3,702,558,341.67"/>
        <filter val="3,800,000.00"/>
        <filter val="30,000,000.00"/>
        <filter val="30,240,594.00"/>
        <filter val="307,337,856.47"/>
        <filter val="31,016,524.00"/>
        <filter val="32,439,568.00"/>
        <filter val="329,570,461.75"/>
        <filter val="33,000,000.00"/>
        <filter val="333,530.00"/>
        <filter val="338,787,324.68"/>
        <filter val="34,892,808,194.03"/>
        <filter val="350,000.00"/>
        <filter val="37,500,000.00"/>
        <filter val="38,941,775.00"/>
        <filter val="4,000,000.00"/>
        <filter val="4,172,040.00"/>
        <filter val="4,235,703,045.87"/>
        <filter val="4,498,104.67"/>
        <filter val="4,557,773,505.24"/>
        <filter val="4,692,107,759.06"/>
        <filter val="4,765,155.24"/>
        <filter val="40,022,592,977.83"/>
        <filter val="40,398,150.39"/>
        <filter val="42,000,000.00"/>
        <filter val="42,200,000.00"/>
        <filter val="42,654,275,480.29"/>
        <filter val="43,901,980.71"/>
        <filter val="433,904,374.75"/>
        <filter val="47,414,991.79"/>
        <filter val="475,500.00"/>
        <filter val="48,422,559.91"/>
        <filter val="490,238,784.55"/>
        <filter val="5,116,141,437.86"/>
        <filter val="5,117,751,041.67"/>
        <filter val="5,500,000.00"/>
        <filter val="50,327,676.25"/>
        <filter val="500,000.00"/>
        <filter val="509,398,464.40"/>
        <filter val="51,546,526.00"/>
        <filter val="51,676,029.32"/>
        <filter val="52,500,000.00"/>
        <filter val="531,176,216.00"/>
        <filter val="532,870,765.32"/>
        <filter val="54,772,904.00"/>
        <filter val="55,000,000.00"/>
        <filter val="550,000.00"/>
        <filter val="570,400.00"/>
        <filter val="59,552,926.80"/>
        <filter val="6,555,586.88"/>
        <filter val="60,500,000.00"/>
        <filter val="601,556,579.40"/>
        <filter val="61,399,426.35"/>
        <filter val="62,500,000.00"/>
        <filter val="638,527,066.41"/>
        <filter val="68,230,609.04"/>
        <filter val="688,668,357.97"/>
        <filter val="699,569,246.00"/>
        <filter val="7,276,025.30"/>
        <filter val="7,435,907,207.75"/>
        <filter val="77,493,000.00"/>
        <filter val="8,000,000.00"/>
        <filter val="8,169,260.00"/>
        <filter val="8,368,465,226.47"/>
        <filter val="8,579,692,354.59"/>
        <filter val="8,675,803,082.94"/>
        <filter val="8,975,979,305.19"/>
        <filter val="80,000,000.00"/>
        <filter val="800,000.00"/>
        <filter val="81,040,262,892.28"/>
        <filter val="834,491,071.61"/>
        <filter val="85,500,000.00"/>
        <filter val="87,803,961.41"/>
        <filter val="895,965,955.42"/>
        <filter val="9,133,982.17"/>
        <filter val="9,923,990.38"/>
        <filter val="906,076,953.26"/>
        <filter val="93,866,723.32"/>
        <filter val="948,591,984.74"/>
        <filter val="950,000.00"/>
        <filter val="959,882,385.80"/>
        <filter val="983,359,913.06"/>
        <filter val="997,765,250.00"/>
      </filters>
    </filterColumn>
    <filterColumn colId="8" showButton="0"/>
  </autoFilter>
  <mergeCells count="6">
    <mergeCell ref="O5:O6"/>
    <mergeCell ref="D5:D6"/>
    <mergeCell ref="F5:F6"/>
    <mergeCell ref="I5:J5"/>
    <mergeCell ref="L5:L6"/>
    <mergeCell ref="N5:N6"/>
  </mergeCells>
  <hyperlinks>
    <hyperlink ref="C1" location="Indice!A1" display="PRESUPUESTO ORDINARIO 2020" xr:uid="{7A8582AD-D6CF-4A9E-9241-15E3C2DB99A2}"/>
  </hyperlinks>
  <printOptions horizontalCentered="1"/>
  <pageMargins left="0.59055118110236227" right="0.59055118110236227" top="0.98425196850393704" bottom="0.98425196850393704" header="0.59055118110236227" footer="0.59055118110236227"/>
  <pageSetup scale="30" orientation="portrait" r:id="rId1"/>
  <headerFooter alignWithMargins="0">
    <oddHeader>&amp;L&amp;"Calibri,Cursiva"&amp;12Banco Hipotecario de la Vivienda</oddHeader>
    <oddFooter>&amp;L&amp;"Calibri,Cursiva"&amp;12Informe de Ejecución Presupuestaria&amp;R5</oddFooter>
  </headerFooter>
  <rowBreaks count="4" manualBreakCount="4">
    <brk id="48" max="16383" man="1"/>
    <brk id="92" max="16383" man="1"/>
    <brk id="130" max="16383" man="1"/>
    <brk id="196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</vt:lpstr>
      <vt:lpstr>Egresos</vt:lpstr>
      <vt:lpstr>Egresos!Área_de_impresión</vt:lpstr>
      <vt:lpstr>Ingresos!Área_de_impresión</vt:lpstr>
      <vt:lpstr>Egresos!Títulos_a_imprimir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Gómez Gutiérrez Esteban</cp:lastModifiedBy>
  <dcterms:created xsi:type="dcterms:W3CDTF">2020-07-28T17:40:17Z</dcterms:created>
  <dcterms:modified xsi:type="dcterms:W3CDTF">2020-07-28T17:53:13Z</dcterms:modified>
</cp:coreProperties>
</file>