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AF840FDF-C26A-4AAF-A11F-46AFC86B9DC0}" xr6:coauthVersionLast="45" xr6:coauthVersionMax="45" xr10:uidLastSave="{00000000-0000-0000-0000-000000000000}"/>
  <bookViews>
    <workbookView xWindow="-28920" yWindow="-120" windowWidth="29040" windowHeight="15840" activeTab="1" xr2:uid="{915C5F20-924D-4BA2-B8E0-A2B76B04792C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'[1]Sit. Familiar'!$D$4</definedName>
    <definedName name="_ced10">'[1]Sit. Familiar'!$D$13</definedName>
    <definedName name="_ced11">'[1]Sit. Familiar'!$D$14</definedName>
    <definedName name="_ced12">'[1]Sit. Familiar'!$D$15</definedName>
    <definedName name="_ced13">'[1]Sit. Familiar'!$D$16</definedName>
    <definedName name="_ced14">'[1]Sit. Familiar'!$D$17</definedName>
    <definedName name="_ced15">'[1]Sit. Familiar'!$D$18</definedName>
    <definedName name="_ced16">'[1]Sit. Familiar'!$D$19</definedName>
    <definedName name="_ced2">'[1]Sit. Familiar'!$D$5</definedName>
    <definedName name="_ced3">'[1]Sit. Familiar'!$D$6</definedName>
    <definedName name="_ced4">'[1]Sit. Familiar'!$D$7</definedName>
    <definedName name="_ced5">'[1]Sit. Familiar'!$D$8</definedName>
    <definedName name="_ced6">'[1]Sit. Familiar'!$D$9</definedName>
    <definedName name="_ced7">'[1]Sit. Familiar'!$D$10</definedName>
    <definedName name="_ced8">'[1]Sit. Familiar'!$D$11</definedName>
    <definedName name="_ced9">'[1]Sit. Familiar'!$D$12</definedName>
    <definedName name="_xlnm._FilterDatabase" localSheetId="1" hidden="1">Egresos!$A$5:$J$279</definedName>
    <definedName name="_xlnm._FilterDatabase" localSheetId="0" hidden="1">Ingresos!$L$5:$AH$51</definedName>
    <definedName name="aaaa">[2]Refer!$A$3:$A$10</definedName>
    <definedName name="_xlnm.Print_Area" localSheetId="1">Egresos!$B$1:$J$281</definedName>
    <definedName name="_xlnm.Print_Area" localSheetId="0">Ingresos!$K$1:$Q$52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'[3]INFORMACION DE INGRESOS Y FIS'!$B$6</definedName>
    <definedName name="nombre_10">'[4]INFORMACION DE INGRESOS Y FIS'!$B$13</definedName>
    <definedName name="nombre_11">'[4]INFORMACION DE INGRESOS Y FIS'!$B$14</definedName>
    <definedName name="nombre_12">'[4]INFORMACION DE INGRESOS Y FIS'!$B$15</definedName>
    <definedName name="nombre_13">'[4]INFORMACION DE INGRESOS Y FIS'!$B$16</definedName>
    <definedName name="nombre_14">'[4]INFORMACION DE INGRESOS Y FIS'!$B$17</definedName>
    <definedName name="nombre_2">'[3]INFORMACION DE INGRESOS Y FIS'!$B$7</definedName>
    <definedName name="nombre_3">'[3]INFORMACION DE INGRESOS Y FIS'!$B$8</definedName>
    <definedName name="nombre_4">'[3]INFORMACION DE INGRESOS Y FIS'!$B$9</definedName>
    <definedName name="nombre_5">'[4]INFORMACION DE INGRESOS Y FIS'!$B$8</definedName>
    <definedName name="nombre_6">'[4]INFORMACION DE INGRESOS Y FIS'!$B$9</definedName>
    <definedName name="nombre_7">'[4]INFORMACION DE INGRESOS Y FIS'!$B$10</definedName>
    <definedName name="nombre_8">'[4]INFORMACION DE INGRESOS Y FIS'!$B$11</definedName>
    <definedName name="nombre_9">'[4]INFORMACION DE INGRESOS Y FIS'!$B$12</definedName>
    <definedName name="nombre1">'[1]Sit. Familiar'!$C$4</definedName>
    <definedName name="nombre10">'[1]Sit. Familiar'!$C$13</definedName>
    <definedName name="nombre11">'[1]Sit. Familiar'!$C$14</definedName>
    <definedName name="nombre12">'[1]Sit. Familiar'!$C$15</definedName>
    <definedName name="nombre13">'[1]Sit. Familiar'!$C$16</definedName>
    <definedName name="nombre14">'[1]Sit. Familiar'!$C$17</definedName>
    <definedName name="nombre15">'[1]Sit. Familiar'!$C$18</definedName>
    <definedName name="nombre16">'[1]Sit. Familiar'!$C$19</definedName>
    <definedName name="nombre2">'[1]Sit. Familiar'!$C$5</definedName>
    <definedName name="nombre3">'[1]Sit. Familiar'!$C$6</definedName>
    <definedName name="nombre4">'[1]Sit. Familiar'!$C$7</definedName>
    <definedName name="nombre5">'[1]Sit. Familiar'!$C$8</definedName>
    <definedName name="nombre6">'[1]Sit. Familiar'!$C$9</definedName>
    <definedName name="nombre7">'[1]Sit. Familiar'!$C$10</definedName>
    <definedName name="nombre8">'[1]Sit. Familiar'!$C$11</definedName>
    <definedName name="nombre9">'[1]Sit. Familiar'!$C$12</definedName>
    <definedName name="Tipos" localSheetId="1">#REF!</definedName>
    <definedName name="Tipos">#REF!</definedName>
    <definedName name="_xlnm.Print_Titles" localSheetId="1">Egresos!$B:$C,Egresos!$1:$5</definedName>
    <definedName name="TRT">'[5]INFORMACION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0" i="2" l="1"/>
  <c r="P50" i="2" s="1"/>
  <c r="Q50" i="2" s="1"/>
  <c r="AG50" i="2"/>
  <c r="AF50" i="2"/>
  <c r="AE50" i="2"/>
  <c r="AD50" i="2"/>
  <c r="AC50" i="2"/>
  <c r="AB50" i="2"/>
  <c r="AA50" i="2"/>
  <c r="Z50" i="2"/>
  <c r="Z48" i="2" s="1"/>
  <c r="Y50" i="2"/>
  <c r="X50" i="2"/>
  <c r="W50" i="2"/>
  <c r="R50" i="2" s="1"/>
  <c r="T50" i="2" s="1"/>
  <c r="V50" i="2"/>
  <c r="O50" i="2"/>
  <c r="N50" i="2"/>
  <c r="M50" i="2"/>
  <c r="L50" i="2"/>
  <c r="AG49" i="2"/>
  <c r="AF49" i="2"/>
  <c r="AF48" i="2" s="1"/>
  <c r="AE49" i="2"/>
  <c r="AD49" i="2"/>
  <c r="AC49" i="2"/>
  <c r="AB49" i="2"/>
  <c r="AA49" i="2"/>
  <c r="Z49" i="2"/>
  <c r="Y49" i="2"/>
  <c r="X49" i="2"/>
  <c r="X48" i="2" s="1"/>
  <c r="W49" i="2"/>
  <c r="V49" i="2"/>
  <c r="R49" i="2" s="1"/>
  <c r="O49" i="2"/>
  <c r="M49" i="2"/>
  <c r="L49" i="2"/>
  <c r="N49" i="2" s="1"/>
  <c r="AG48" i="2"/>
  <c r="AE48" i="2"/>
  <c r="AD48" i="2"/>
  <c r="AD44" i="2" s="1"/>
  <c r="AC48" i="2"/>
  <c r="AB48" i="2"/>
  <c r="AA48" i="2"/>
  <c r="Y48" i="2"/>
  <c r="W48" i="2"/>
  <c r="W44" i="2" s="1"/>
  <c r="V48" i="2"/>
  <c r="V44" i="2" s="1"/>
  <c r="S48" i="2"/>
  <c r="M48" i="2"/>
  <c r="L48" i="2"/>
  <c r="AG47" i="2"/>
  <c r="AF47" i="2"/>
  <c r="AE47" i="2"/>
  <c r="AD47" i="2"/>
  <c r="AC47" i="2"/>
  <c r="AC46" i="2" s="1"/>
  <c r="AC45" i="2" s="1"/>
  <c r="AC44" i="2" s="1"/>
  <c r="AB47" i="2"/>
  <c r="AA47" i="2"/>
  <c r="Z47" i="2"/>
  <c r="Y47" i="2"/>
  <c r="X47" i="2"/>
  <c r="W47" i="2"/>
  <c r="AH47" i="2" s="1"/>
  <c r="V47" i="2"/>
  <c r="R47" i="2"/>
  <c r="T47" i="2" s="1"/>
  <c r="T46" i="2" s="1"/>
  <c r="T45" i="2" s="1"/>
  <c r="M47" i="2"/>
  <c r="L47" i="2"/>
  <c r="N47" i="2" s="1"/>
  <c r="AG46" i="2"/>
  <c r="AG45" i="2" s="1"/>
  <c r="AF46" i="2"/>
  <c r="AE46" i="2"/>
  <c r="AD46" i="2"/>
  <c r="AB46" i="2"/>
  <c r="AA46" i="2"/>
  <c r="AA45" i="2" s="1"/>
  <c r="Z46" i="2"/>
  <c r="Y46" i="2"/>
  <c r="Y45" i="2" s="1"/>
  <c r="X46" i="2"/>
  <c r="W46" i="2"/>
  <c r="V46" i="2"/>
  <c r="S46" i="2"/>
  <c r="S45" i="2" s="1"/>
  <c r="S44" i="2" s="1"/>
  <c r="M46" i="2"/>
  <c r="AF45" i="2"/>
  <c r="AF44" i="2" s="1"/>
  <c r="AE45" i="2"/>
  <c r="AD45" i="2"/>
  <c r="AB45" i="2"/>
  <c r="Z45" i="2"/>
  <c r="X45" i="2"/>
  <c r="W45" i="2"/>
  <c r="V45" i="2"/>
  <c r="M45" i="2"/>
  <c r="AE44" i="2"/>
  <c r="AB44" i="2"/>
  <c r="M44" i="2"/>
  <c r="AH43" i="2"/>
  <c r="AG43" i="2"/>
  <c r="AF43" i="2"/>
  <c r="AF42" i="2" s="1"/>
  <c r="AE43" i="2"/>
  <c r="AD43" i="2"/>
  <c r="AD42" i="2" s="1"/>
  <c r="AC43" i="2"/>
  <c r="AB43" i="2"/>
  <c r="AA43" i="2"/>
  <c r="Z43" i="2"/>
  <c r="Y43" i="2"/>
  <c r="X43" i="2"/>
  <c r="X42" i="2" s="1"/>
  <c r="W43" i="2"/>
  <c r="V43" i="2"/>
  <c r="P43" i="2"/>
  <c r="O43" i="2"/>
  <c r="O42" i="2" s="1"/>
  <c r="L43" i="2"/>
  <c r="N43" i="2" s="1"/>
  <c r="AH42" i="2"/>
  <c r="AG42" i="2"/>
  <c r="AG36" i="2" s="1"/>
  <c r="AG35" i="2" s="1"/>
  <c r="AE42" i="2"/>
  <c r="AC42" i="2"/>
  <c r="AB42" i="2"/>
  <c r="AA42" i="2"/>
  <c r="Z42" i="2"/>
  <c r="Y42" i="2"/>
  <c r="W42" i="2"/>
  <c r="S42" i="2"/>
  <c r="S36" i="2" s="1"/>
  <c r="S35" i="2" s="1"/>
  <c r="P42" i="2"/>
  <c r="M42" i="2"/>
  <c r="AG41" i="2"/>
  <c r="AF41" i="2"/>
  <c r="AE41" i="2"/>
  <c r="AD41" i="2"/>
  <c r="AC41" i="2"/>
  <c r="AB41" i="2"/>
  <c r="AB37" i="2" s="1"/>
  <c r="AB36" i="2" s="1"/>
  <c r="AB35" i="2" s="1"/>
  <c r="AA41" i="2"/>
  <c r="Z41" i="2"/>
  <c r="Y41" i="2"/>
  <c r="X41" i="2"/>
  <c r="W41" i="2"/>
  <c r="O41" i="2" s="1"/>
  <c r="V41" i="2"/>
  <c r="R41" i="2" s="1"/>
  <c r="T41" i="2" s="1"/>
  <c r="M41" i="2"/>
  <c r="N41" i="2" s="1"/>
  <c r="L41" i="2"/>
  <c r="AG40" i="2"/>
  <c r="AF40" i="2"/>
  <c r="AE40" i="2"/>
  <c r="AD40" i="2"/>
  <c r="AC40" i="2"/>
  <c r="AB40" i="2"/>
  <c r="AA40" i="2"/>
  <c r="Z40" i="2"/>
  <c r="Z37" i="2" s="1"/>
  <c r="Z36" i="2" s="1"/>
  <c r="Z35" i="2" s="1"/>
  <c r="Y40" i="2"/>
  <c r="X40" i="2"/>
  <c r="W40" i="2"/>
  <c r="V40" i="2"/>
  <c r="R40" i="2" s="1"/>
  <c r="T40" i="2" s="1"/>
  <c r="O40" i="2"/>
  <c r="N40" i="2"/>
  <c r="M40" i="2"/>
  <c r="L40" i="2"/>
  <c r="AG39" i="2"/>
  <c r="AF39" i="2"/>
  <c r="AE39" i="2"/>
  <c r="AD39" i="2"/>
  <c r="AC39" i="2"/>
  <c r="AB39" i="2"/>
  <c r="AA39" i="2"/>
  <c r="Z39" i="2"/>
  <c r="Y39" i="2"/>
  <c r="X39" i="2"/>
  <c r="W39" i="2"/>
  <c r="V39" i="2"/>
  <c r="O39" i="2"/>
  <c r="M39" i="2"/>
  <c r="L39" i="2"/>
  <c r="N39" i="2" s="1"/>
  <c r="AG38" i="2"/>
  <c r="AF38" i="2"/>
  <c r="AE38" i="2"/>
  <c r="AD38" i="2"/>
  <c r="AD37" i="2" s="1"/>
  <c r="AD36" i="2" s="1"/>
  <c r="AD35" i="2" s="1"/>
  <c r="AC38" i="2"/>
  <c r="AC37" i="2" s="1"/>
  <c r="AB38" i="2"/>
  <c r="AA38" i="2"/>
  <c r="Z38" i="2"/>
  <c r="Y38" i="2"/>
  <c r="X38" i="2"/>
  <c r="W38" i="2"/>
  <c r="V38" i="2"/>
  <c r="O38" i="2"/>
  <c r="M38" i="2"/>
  <c r="M37" i="2" s="1"/>
  <c r="L38" i="2"/>
  <c r="AG37" i="2"/>
  <c r="AE37" i="2"/>
  <c r="AA37" i="2"/>
  <c r="AA36" i="2" s="1"/>
  <c r="AA35" i="2" s="1"/>
  <c r="Y37" i="2"/>
  <c r="Y36" i="2" s="1"/>
  <c r="Y35" i="2" s="1"/>
  <c r="W37" i="2"/>
  <c r="S37" i="2"/>
  <c r="L37" i="2"/>
  <c r="W36" i="2"/>
  <c r="W35" i="2" s="1"/>
  <c r="AG34" i="2"/>
  <c r="AG33" i="2" s="1"/>
  <c r="AF34" i="2"/>
  <c r="AE34" i="2"/>
  <c r="AE33" i="2" s="1"/>
  <c r="AD34" i="2"/>
  <c r="AC34" i="2"/>
  <c r="AB34" i="2"/>
  <c r="AA34" i="2"/>
  <c r="Z34" i="2"/>
  <c r="Y34" i="2"/>
  <c r="Y33" i="2" s="1"/>
  <c r="X34" i="2"/>
  <c r="W34" i="2"/>
  <c r="W33" i="2" s="1"/>
  <c r="V34" i="2"/>
  <c r="O34" i="2" s="1"/>
  <c r="O33" i="2" s="1"/>
  <c r="N34" i="2"/>
  <c r="M34" i="2"/>
  <c r="AF33" i="2"/>
  <c r="AD33" i="2"/>
  <c r="AC33" i="2"/>
  <c r="AB33" i="2"/>
  <c r="AA33" i="2"/>
  <c r="Z33" i="2"/>
  <c r="X33" i="2"/>
  <c r="V33" i="2"/>
  <c r="S33" i="2"/>
  <c r="N33" i="2"/>
  <c r="M33" i="2"/>
  <c r="L33" i="2"/>
  <c r="AG32" i="2"/>
  <c r="AF32" i="2"/>
  <c r="AE32" i="2"/>
  <c r="AD32" i="2"/>
  <c r="AC32" i="2"/>
  <c r="AC28" i="2" s="1"/>
  <c r="AC27" i="2" s="1"/>
  <c r="AB32" i="2"/>
  <c r="AA32" i="2"/>
  <c r="Z32" i="2"/>
  <c r="Y32" i="2"/>
  <c r="X32" i="2"/>
  <c r="W32" i="2"/>
  <c r="V32" i="2"/>
  <c r="R32" i="2"/>
  <c r="T32" i="2" s="1"/>
  <c r="M32" i="2"/>
  <c r="L32" i="2"/>
  <c r="AG31" i="2"/>
  <c r="AF31" i="2"/>
  <c r="AE31" i="2"/>
  <c r="AD31" i="2"/>
  <c r="AC31" i="2"/>
  <c r="AB31" i="2"/>
  <c r="AA31" i="2"/>
  <c r="AA28" i="2" s="1"/>
  <c r="AA27" i="2" s="1"/>
  <c r="Z31" i="2"/>
  <c r="Y31" i="2"/>
  <c r="X31" i="2"/>
  <c r="W31" i="2"/>
  <c r="V31" i="2"/>
  <c r="AH31" i="2" s="1"/>
  <c r="P31" i="2" s="1"/>
  <c r="R31" i="2"/>
  <c r="T31" i="2" s="1"/>
  <c r="O31" i="2"/>
  <c r="M31" i="2"/>
  <c r="L31" i="2"/>
  <c r="N31" i="2" s="1"/>
  <c r="AG30" i="2"/>
  <c r="AG28" i="2" s="1"/>
  <c r="AF30" i="2"/>
  <c r="AE30" i="2"/>
  <c r="AD30" i="2"/>
  <c r="AC30" i="2"/>
  <c r="AB30" i="2"/>
  <c r="AA30" i="2"/>
  <c r="Z30" i="2"/>
  <c r="Y30" i="2"/>
  <c r="X30" i="2"/>
  <c r="W30" i="2"/>
  <c r="O30" i="2" s="1"/>
  <c r="V30" i="2"/>
  <c r="R30" i="2" s="1"/>
  <c r="T30" i="2" s="1"/>
  <c r="M30" i="2"/>
  <c r="N30" i="2" s="1"/>
  <c r="L30" i="2"/>
  <c r="AG29" i="2"/>
  <c r="AF29" i="2"/>
  <c r="AE29" i="2"/>
  <c r="AE28" i="2" s="1"/>
  <c r="AD29" i="2"/>
  <c r="AD28" i="2" s="1"/>
  <c r="AC29" i="2"/>
  <c r="AB29" i="2"/>
  <c r="AA29" i="2"/>
  <c r="Z29" i="2"/>
  <c r="Y29" i="2"/>
  <c r="Y28" i="2" s="1"/>
  <c r="Y27" i="2" s="1"/>
  <c r="X29" i="2"/>
  <c r="W29" i="2"/>
  <c r="V29" i="2"/>
  <c r="N29" i="2"/>
  <c r="M29" i="2"/>
  <c r="L29" i="2"/>
  <c r="AF28" i="2"/>
  <c r="AF27" i="2" s="1"/>
  <c r="AB28" i="2"/>
  <c r="AB27" i="2" s="1"/>
  <c r="Z28" i="2"/>
  <c r="X28" i="2"/>
  <c r="X27" i="2" s="1"/>
  <c r="S28" i="2"/>
  <c r="S27" i="2" s="1"/>
  <c r="M28" i="2"/>
  <c r="M27" i="2" s="1"/>
  <c r="Z27" i="2"/>
  <c r="AG26" i="2"/>
  <c r="AF26" i="2"/>
  <c r="AE26" i="2"/>
  <c r="AD26" i="2"/>
  <c r="AC26" i="2"/>
  <c r="AB26" i="2"/>
  <c r="AA26" i="2"/>
  <c r="AA23" i="2" s="1"/>
  <c r="AA22" i="2" s="1"/>
  <c r="Z26" i="2"/>
  <c r="Y26" i="2"/>
  <c r="X26" i="2"/>
  <c r="W26" i="2"/>
  <c r="V26" i="2"/>
  <c r="AH26" i="2" s="1"/>
  <c r="P26" i="2" s="1"/>
  <c r="R26" i="2"/>
  <c r="T26" i="2" s="1"/>
  <c r="O26" i="2"/>
  <c r="M26" i="2"/>
  <c r="L26" i="2"/>
  <c r="N26" i="2" s="1"/>
  <c r="AG25" i="2"/>
  <c r="AG23" i="2" s="1"/>
  <c r="AG22" i="2" s="1"/>
  <c r="AF25" i="2"/>
  <c r="AE25" i="2"/>
  <c r="AD25" i="2"/>
  <c r="AC25" i="2"/>
  <c r="AB25" i="2"/>
  <c r="AA25" i="2"/>
  <c r="Z25" i="2"/>
  <c r="Y25" i="2"/>
  <c r="Y23" i="2" s="1"/>
  <c r="Y22" i="2" s="1"/>
  <c r="X25" i="2"/>
  <c r="W25" i="2"/>
  <c r="O25" i="2" s="1"/>
  <c r="V25" i="2"/>
  <c r="R25" i="2" s="1"/>
  <c r="T25" i="2" s="1"/>
  <c r="N25" i="2"/>
  <c r="M25" i="2"/>
  <c r="L25" i="2"/>
  <c r="AG24" i="2"/>
  <c r="AF24" i="2"/>
  <c r="AE24" i="2"/>
  <c r="AE23" i="2" s="1"/>
  <c r="AE22" i="2" s="1"/>
  <c r="AD24" i="2"/>
  <c r="AD23" i="2" s="1"/>
  <c r="AD22" i="2" s="1"/>
  <c r="AC24" i="2"/>
  <c r="AB24" i="2"/>
  <c r="AA24" i="2"/>
  <c r="Z24" i="2"/>
  <c r="Y24" i="2"/>
  <c r="X24" i="2"/>
  <c r="W24" i="2"/>
  <c r="V24" i="2"/>
  <c r="R24" i="2" s="1"/>
  <c r="N24" i="2"/>
  <c r="M24" i="2"/>
  <c r="L24" i="2"/>
  <c r="L23" i="2" s="1"/>
  <c r="L22" i="2" s="1"/>
  <c r="AF23" i="2"/>
  <c r="AF22" i="2" s="1"/>
  <c r="AC23" i="2"/>
  <c r="AC22" i="2" s="1"/>
  <c r="AB23" i="2"/>
  <c r="Z23" i="2"/>
  <c r="Z22" i="2" s="1"/>
  <c r="X23" i="2"/>
  <c r="S23" i="2"/>
  <c r="S22" i="2" s="1"/>
  <c r="M23" i="2"/>
  <c r="M22" i="2" s="1"/>
  <c r="AB22" i="2"/>
  <c r="X22" i="2"/>
  <c r="AG21" i="2"/>
  <c r="AF21" i="2"/>
  <c r="AE21" i="2"/>
  <c r="AD21" i="2"/>
  <c r="AC21" i="2"/>
  <c r="AB21" i="2"/>
  <c r="AA21" i="2"/>
  <c r="AA19" i="2" s="1"/>
  <c r="Z21" i="2"/>
  <c r="Y21" i="2"/>
  <c r="X21" i="2"/>
  <c r="W21" i="2"/>
  <c r="V21" i="2"/>
  <c r="R21" i="2"/>
  <c r="T21" i="2" s="1"/>
  <c r="O21" i="2"/>
  <c r="M21" i="2"/>
  <c r="L21" i="2"/>
  <c r="N21" i="2" s="1"/>
  <c r="AG20" i="2"/>
  <c r="AG19" i="2" s="1"/>
  <c r="AF20" i="2"/>
  <c r="AF19" i="2" s="1"/>
  <c r="AE20" i="2"/>
  <c r="AD20" i="2"/>
  <c r="AC20" i="2"/>
  <c r="AB20" i="2"/>
  <c r="AA20" i="2"/>
  <c r="Z20" i="2"/>
  <c r="Y20" i="2"/>
  <c r="Y19" i="2" s="1"/>
  <c r="X20" i="2"/>
  <c r="X19" i="2" s="1"/>
  <c r="W20" i="2"/>
  <c r="O20" i="2" s="1"/>
  <c r="O19" i="2" s="1"/>
  <c r="V20" i="2"/>
  <c r="R20" i="2" s="1"/>
  <c r="M20" i="2"/>
  <c r="N20" i="2" s="1"/>
  <c r="L20" i="2"/>
  <c r="AE19" i="2"/>
  <c r="AD19" i="2"/>
  <c r="AC19" i="2"/>
  <c r="AB19" i="2"/>
  <c r="Z19" i="2"/>
  <c r="W19" i="2"/>
  <c r="V19" i="2"/>
  <c r="S19" i="2"/>
  <c r="M19" i="2"/>
  <c r="L19" i="2"/>
  <c r="AG18" i="2"/>
  <c r="AF18" i="2"/>
  <c r="AE18" i="2"/>
  <c r="AD18" i="2"/>
  <c r="AD16" i="2" s="1"/>
  <c r="AD10" i="2" s="1"/>
  <c r="AD9" i="2" s="1"/>
  <c r="AC18" i="2"/>
  <c r="AB18" i="2"/>
  <c r="AA18" i="2"/>
  <c r="Z18" i="2"/>
  <c r="Y18" i="2"/>
  <c r="X18" i="2"/>
  <c r="W18" i="2"/>
  <c r="V18" i="2"/>
  <c r="O18" i="2"/>
  <c r="M18" i="2"/>
  <c r="L18" i="2"/>
  <c r="N18" i="2" s="1"/>
  <c r="AG17" i="2"/>
  <c r="AF17" i="2"/>
  <c r="AE17" i="2"/>
  <c r="AD17" i="2"/>
  <c r="AC17" i="2"/>
  <c r="AB17" i="2"/>
  <c r="AB16" i="2" s="1"/>
  <c r="AA17" i="2"/>
  <c r="AA16" i="2" s="1"/>
  <c r="Z17" i="2"/>
  <c r="Y17" i="2"/>
  <c r="Y16" i="2" s="1"/>
  <c r="X17" i="2"/>
  <c r="W17" i="2"/>
  <c r="V17" i="2"/>
  <c r="V16" i="2" s="1"/>
  <c r="T17" i="2"/>
  <c r="R17" i="2"/>
  <c r="O17" i="2"/>
  <c r="M17" i="2"/>
  <c r="N17" i="2" s="1"/>
  <c r="L17" i="2"/>
  <c r="AG16" i="2"/>
  <c r="AF16" i="2"/>
  <c r="AE16" i="2"/>
  <c r="AC16" i="2"/>
  <c r="Z16" i="2"/>
  <c r="X16" i="2"/>
  <c r="W16" i="2"/>
  <c r="S16" i="2"/>
  <c r="O16" i="2"/>
  <c r="L16" i="2"/>
  <c r="AG15" i="2"/>
  <c r="AG11" i="2" s="1"/>
  <c r="AF15" i="2"/>
  <c r="AE15" i="2"/>
  <c r="AD15" i="2"/>
  <c r="AC15" i="2"/>
  <c r="AB15" i="2"/>
  <c r="AA15" i="2"/>
  <c r="Z15" i="2"/>
  <c r="Y15" i="2"/>
  <c r="Y11" i="2" s="1"/>
  <c r="Y10" i="2" s="1"/>
  <c r="Y9" i="2" s="1"/>
  <c r="X15" i="2"/>
  <c r="W15" i="2"/>
  <c r="O15" i="2" s="1"/>
  <c r="V15" i="2"/>
  <c r="R15" i="2" s="1"/>
  <c r="T15" i="2" s="1"/>
  <c r="M15" i="2"/>
  <c r="N15" i="2" s="1"/>
  <c r="L15" i="2"/>
  <c r="AG14" i="2"/>
  <c r="AF14" i="2"/>
  <c r="AE14" i="2"/>
  <c r="AE11" i="2" s="1"/>
  <c r="AE10" i="2" s="1"/>
  <c r="AE9" i="2" s="1"/>
  <c r="AD14" i="2"/>
  <c r="AC14" i="2"/>
  <c r="AB14" i="2"/>
  <c r="AA14" i="2"/>
  <c r="Z14" i="2"/>
  <c r="Y14" i="2"/>
  <c r="X14" i="2"/>
  <c r="W14" i="2"/>
  <c r="V14" i="2"/>
  <c r="N14" i="2"/>
  <c r="M14" i="2"/>
  <c r="L14" i="2"/>
  <c r="AG13" i="2"/>
  <c r="AF13" i="2"/>
  <c r="AE13" i="2"/>
  <c r="AD13" i="2"/>
  <c r="AC13" i="2"/>
  <c r="AB13" i="2"/>
  <c r="AB11" i="2" s="1"/>
  <c r="AA13" i="2"/>
  <c r="Z13" i="2"/>
  <c r="AH13" i="2" s="1"/>
  <c r="P13" i="2" s="1"/>
  <c r="Y13" i="2"/>
  <c r="X13" i="2"/>
  <c r="W13" i="2"/>
  <c r="O13" i="2" s="1"/>
  <c r="V13" i="2"/>
  <c r="R13" i="2"/>
  <c r="T13" i="2" s="1"/>
  <c r="M13" i="2"/>
  <c r="L13" i="2"/>
  <c r="N13" i="2" s="1"/>
  <c r="Q13" i="2" s="1"/>
  <c r="AG12" i="2"/>
  <c r="AF12" i="2"/>
  <c r="AE12" i="2"/>
  <c r="AD12" i="2"/>
  <c r="AC12" i="2"/>
  <c r="AC11" i="2" s="1"/>
  <c r="AC10" i="2" s="1"/>
  <c r="AC9" i="2" s="1"/>
  <c r="AB12" i="2"/>
  <c r="AA12" i="2"/>
  <c r="AA11" i="2" s="1"/>
  <c r="Z12" i="2"/>
  <c r="Z11" i="2" s="1"/>
  <c r="Z10" i="2" s="1"/>
  <c r="Z9" i="2" s="1"/>
  <c r="Y12" i="2"/>
  <c r="X12" i="2"/>
  <c r="W12" i="2"/>
  <c r="V12" i="2"/>
  <c r="R12" i="2"/>
  <c r="O12" i="2"/>
  <c r="M12" i="2"/>
  <c r="M11" i="2" s="1"/>
  <c r="L12" i="2"/>
  <c r="N12" i="2" s="1"/>
  <c r="AF11" i="2"/>
  <c r="AD11" i="2"/>
  <c r="X11" i="2"/>
  <c r="V11" i="2"/>
  <c r="S11" i="2"/>
  <c r="S10" i="2" s="1"/>
  <c r="S9" i="2" s="1"/>
  <c r="S8" i="2" s="1"/>
  <c r="AF10" i="2"/>
  <c r="AF9" i="2" s="1"/>
  <c r="X10" i="2"/>
  <c r="X9" i="2" s="1"/>
  <c r="K3" i="2"/>
  <c r="AE36" i="2" l="1"/>
  <c r="AE35" i="2" s="1"/>
  <c r="X8" i="2"/>
  <c r="X7" i="2" s="1"/>
  <c r="AF8" i="2"/>
  <c r="AF7" i="2" s="1"/>
  <c r="Z8" i="2"/>
  <c r="Z7" i="2" s="1"/>
  <c r="Z51" i="2" s="1"/>
  <c r="Y8" i="2"/>
  <c r="Y7" i="2" s="1"/>
  <c r="AG10" i="2"/>
  <c r="AG9" i="2" s="1"/>
  <c r="AG8" i="2" s="1"/>
  <c r="V10" i="2"/>
  <c r="V9" i="2" s="1"/>
  <c r="AD8" i="2"/>
  <c r="M36" i="2"/>
  <c r="M35" i="2" s="1"/>
  <c r="AC36" i="2"/>
  <c r="AC35" i="2" s="1"/>
  <c r="AG44" i="2"/>
  <c r="Y44" i="2"/>
  <c r="O48" i="2"/>
  <c r="AA44" i="2"/>
  <c r="Y51" i="2"/>
  <c r="N11" i="2"/>
  <c r="S7" i="2"/>
  <c r="S51" i="2" s="1"/>
  <c r="U49" i="2"/>
  <c r="N48" i="2"/>
  <c r="AB10" i="2"/>
  <c r="AB9" i="2" s="1"/>
  <c r="AB8" i="2" s="1"/>
  <c r="AB7" i="2" s="1"/>
  <c r="AB51" i="2" s="1"/>
  <c r="AH21" i="2"/>
  <c r="P21" i="2" s="1"/>
  <c r="Q21" i="2" s="1"/>
  <c r="R29" i="2"/>
  <c r="AD27" i="2"/>
  <c r="AD7" i="2" s="1"/>
  <c r="AD51" i="2" s="1"/>
  <c r="AH32" i="2"/>
  <c r="P32" i="2" s="1"/>
  <c r="AH46" i="2"/>
  <c r="AH45" i="2" s="1"/>
  <c r="P47" i="2"/>
  <c r="P46" i="2" s="1"/>
  <c r="P45" i="2" s="1"/>
  <c r="U50" i="2"/>
  <c r="T20" i="2"/>
  <c r="T19" i="2" s="1"/>
  <c r="R19" i="2"/>
  <c r="AA10" i="2"/>
  <c r="AA9" i="2" s="1"/>
  <c r="AA8" i="2" s="1"/>
  <c r="AA7" i="2" s="1"/>
  <c r="AA51" i="2" s="1"/>
  <c r="AF37" i="2"/>
  <c r="AF36" i="2" s="1"/>
  <c r="AF35" i="2" s="1"/>
  <c r="T12" i="2"/>
  <c r="AC8" i="2"/>
  <c r="AC7" i="2" s="1"/>
  <c r="U13" i="2"/>
  <c r="R14" i="2"/>
  <c r="T14" i="2" s="1"/>
  <c r="U14" i="2" s="1"/>
  <c r="N16" i="2"/>
  <c r="U17" i="2"/>
  <c r="U25" i="2"/>
  <c r="W28" i="2"/>
  <c r="W27" i="2" s="1"/>
  <c r="O29" i="2"/>
  <c r="AE27" i="2"/>
  <c r="AH40" i="2"/>
  <c r="P40" i="2" s="1"/>
  <c r="Q40" i="2" s="1"/>
  <c r="R43" i="2"/>
  <c r="X44" i="2"/>
  <c r="Q43" i="2"/>
  <c r="Q42" i="2" s="1"/>
  <c r="N42" i="2"/>
  <c r="Q26" i="2"/>
  <c r="U26" i="2"/>
  <c r="X37" i="2"/>
  <c r="X36" i="2" s="1"/>
  <c r="X35" i="2" s="1"/>
  <c r="AE8" i="2"/>
  <c r="W11" i="2"/>
  <c r="W10" i="2" s="1"/>
  <c r="W9" i="2" s="1"/>
  <c r="O14" i="2"/>
  <c r="O11" i="2" s="1"/>
  <c r="O10" i="2" s="1"/>
  <c r="O9" i="2" s="1"/>
  <c r="O8" i="2" s="1"/>
  <c r="U21" i="2"/>
  <c r="N23" i="2"/>
  <c r="N22" i="2" s="1"/>
  <c r="AG27" i="2"/>
  <c r="AG7" i="2" s="1"/>
  <c r="AG51" i="2" s="1"/>
  <c r="N38" i="2"/>
  <c r="U40" i="2"/>
  <c r="Z44" i="2"/>
  <c r="T49" i="2"/>
  <c r="T48" i="2" s="1"/>
  <c r="T44" i="2" s="1"/>
  <c r="R48" i="2"/>
  <c r="U15" i="2"/>
  <c r="T24" i="2"/>
  <c r="T23" i="2" s="1"/>
  <c r="T22" i="2" s="1"/>
  <c r="R23" i="2"/>
  <c r="R22" i="2" s="1"/>
  <c r="Q31" i="2"/>
  <c r="U31" i="2"/>
  <c r="L28" i="2"/>
  <c r="L27" i="2" s="1"/>
  <c r="N32" i="2"/>
  <c r="U41" i="2"/>
  <c r="AH12" i="2"/>
  <c r="R18" i="2"/>
  <c r="AH18" i="2"/>
  <c r="P18" i="2" s="1"/>
  <c r="Q18" i="2" s="1"/>
  <c r="N19" i="2"/>
  <c r="W23" i="2"/>
  <c r="W22" i="2" s="1"/>
  <c r="O24" i="2"/>
  <c r="O23" i="2" s="1"/>
  <c r="O22" i="2" s="1"/>
  <c r="O37" i="2"/>
  <c r="O36" i="2" s="1"/>
  <c r="O35" i="2" s="1"/>
  <c r="R39" i="2"/>
  <c r="T39" i="2" s="1"/>
  <c r="U39" i="2" s="1"/>
  <c r="Q47" i="2"/>
  <c r="Q46" i="2" s="1"/>
  <c r="Q45" i="2" s="1"/>
  <c r="N46" i="2"/>
  <c r="N45" i="2" s="1"/>
  <c r="N44" i="2" s="1"/>
  <c r="U47" i="2"/>
  <c r="U46" i="2" s="1"/>
  <c r="U45" i="2" s="1"/>
  <c r="U30" i="2"/>
  <c r="R38" i="2"/>
  <c r="AH38" i="2"/>
  <c r="V37" i="2"/>
  <c r="AH15" i="2"/>
  <c r="P15" i="2" s="1"/>
  <c r="Q15" i="2" s="1"/>
  <c r="AH20" i="2"/>
  <c r="V23" i="2"/>
  <c r="V22" i="2" s="1"/>
  <c r="V8" i="2" s="1"/>
  <c r="Q25" i="2"/>
  <c r="AH25" i="2"/>
  <c r="P25" i="2" s="1"/>
  <c r="V28" i="2"/>
  <c r="V27" i="2" s="1"/>
  <c r="AH30" i="2"/>
  <c r="P30" i="2" s="1"/>
  <c r="Q30" i="2" s="1"/>
  <c r="AH34" i="2"/>
  <c r="V42" i="2"/>
  <c r="L46" i="2"/>
  <c r="L45" i="2" s="1"/>
  <c r="L44" i="2" s="1"/>
  <c r="R34" i="2"/>
  <c r="AH39" i="2"/>
  <c r="P39" i="2" s="1"/>
  <c r="Q39" i="2" s="1"/>
  <c r="AH49" i="2"/>
  <c r="L11" i="2"/>
  <c r="L10" i="2" s="1"/>
  <c r="L9" i="2" s="1"/>
  <c r="L8" i="2" s="1"/>
  <c r="L7" i="2" s="1"/>
  <c r="AH14" i="2"/>
  <c r="P14" i="2" s="1"/>
  <c r="Q14" i="2" s="1"/>
  <c r="M16" i="2"/>
  <c r="M10" i="2" s="1"/>
  <c r="M9" i="2" s="1"/>
  <c r="M8" i="2" s="1"/>
  <c r="M7" i="2" s="1"/>
  <c r="M51" i="2" s="1"/>
  <c r="AH24" i="2"/>
  <c r="AH29" i="2"/>
  <c r="O32" i="2"/>
  <c r="O47" i="2"/>
  <c r="O46" i="2" s="1"/>
  <c r="O45" i="2" s="1"/>
  <c r="O44" i="2" s="1"/>
  <c r="AH17" i="2"/>
  <c r="AH41" i="2"/>
  <c r="P41" i="2" s="1"/>
  <c r="Q41" i="2" s="1"/>
  <c r="L42" i="2"/>
  <c r="L36" i="2" s="1"/>
  <c r="L35" i="2" s="1"/>
  <c r="R46" i="2"/>
  <c r="R45" i="2" s="1"/>
  <c r="R44" i="2" s="1"/>
  <c r="X51" i="2" l="1"/>
  <c r="AE7" i="2"/>
  <c r="AE51" i="2" s="1"/>
  <c r="AF51" i="2"/>
  <c r="R11" i="2"/>
  <c r="T11" i="2"/>
  <c r="AC51" i="2"/>
  <c r="U48" i="2"/>
  <c r="U44" i="2" s="1"/>
  <c r="AH33" i="2"/>
  <c r="P34" i="2"/>
  <c r="R42" i="2"/>
  <c r="T43" i="2"/>
  <c r="U20" i="2"/>
  <c r="U19" i="2" s="1"/>
  <c r="T29" i="2"/>
  <c r="R28" i="2"/>
  <c r="V36" i="2"/>
  <c r="V35" i="2" s="1"/>
  <c r="U24" i="2"/>
  <c r="U23" i="2" s="1"/>
  <c r="U22" i="2" s="1"/>
  <c r="AH48" i="2"/>
  <c r="P49" i="2"/>
  <c r="AH37" i="2"/>
  <c r="AH36" i="2" s="1"/>
  <c r="AH35" i="2" s="1"/>
  <c r="P38" i="2"/>
  <c r="P37" i="2" s="1"/>
  <c r="P36" i="2" s="1"/>
  <c r="P35" i="2" s="1"/>
  <c r="N10" i="2"/>
  <c r="N9" i="2" s="1"/>
  <c r="N8" i="2" s="1"/>
  <c r="L51" i="2"/>
  <c r="Q32" i="2"/>
  <c r="U32" i="2"/>
  <c r="U12" i="2"/>
  <c r="U11" i="2" s="1"/>
  <c r="P17" i="2"/>
  <c r="AH16" i="2"/>
  <c r="T38" i="2"/>
  <c r="T37" i="2" s="1"/>
  <c r="R37" i="2"/>
  <c r="T18" i="2"/>
  <c r="R16" i="2"/>
  <c r="N28" i="2"/>
  <c r="N27" i="2" s="1"/>
  <c r="AH19" i="2"/>
  <c r="P20" i="2"/>
  <c r="AH44" i="2"/>
  <c r="R33" i="2"/>
  <c r="T34" i="2"/>
  <c r="AH28" i="2"/>
  <c r="P29" i="2"/>
  <c r="V7" i="2"/>
  <c r="P12" i="2"/>
  <c r="AH11" i="2"/>
  <c r="AH10" i="2" s="1"/>
  <c r="AH9" i="2" s="1"/>
  <c r="U38" i="2"/>
  <c r="U37" i="2" s="1"/>
  <c r="Q38" i="2"/>
  <c r="Q37" i="2" s="1"/>
  <c r="Q36" i="2" s="1"/>
  <c r="Q35" i="2" s="1"/>
  <c r="N37" i="2"/>
  <c r="N36" i="2" s="1"/>
  <c r="N35" i="2" s="1"/>
  <c r="W8" i="2"/>
  <c r="W7" i="2" s="1"/>
  <c r="W51" i="2" s="1"/>
  <c r="O28" i="2"/>
  <c r="O27" i="2" s="1"/>
  <c r="O7" i="2" s="1"/>
  <c r="O51" i="2" s="1"/>
  <c r="AH23" i="2"/>
  <c r="AH22" i="2" s="1"/>
  <c r="P24" i="2"/>
  <c r="N7" i="2" l="1"/>
  <c r="N51" i="2" s="1"/>
  <c r="AH8" i="2"/>
  <c r="R10" i="2"/>
  <c r="R9" i="2" s="1"/>
  <c r="R8" i="2" s="1"/>
  <c r="R36" i="2"/>
  <c r="R35" i="2" s="1"/>
  <c r="P23" i="2"/>
  <c r="P22" i="2" s="1"/>
  <c r="Q24" i="2"/>
  <c r="Q23" i="2" s="1"/>
  <c r="Q22" i="2" s="1"/>
  <c r="P16" i="2"/>
  <c r="Q17" i="2"/>
  <c r="Q16" i="2" s="1"/>
  <c r="R27" i="2"/>
  <c r="AH27" i="2"/>
  <c r="AH7" i="2" s="1"/>
  <c r="AH51" i="2" s="1"/>
  <c r="P48" i="2"/>
  <c r="P44" i="2" s="1"/>
  <c r="Q49" i="2"/>
  <c r="Q48" i="2" s="1"/>
  <c r="Q44" i="2" s="1"/>
  <c r="P33" i="2"/>
  <c r="Q34" i="2"/>
  <c r="Q33" i="2" s="1"/>
  <c r="P19" i="2"/>
  <c r="Q20" i="2"/>
  <c r="Q19" i="2" s="1"/>
  <c r="P11" i="2"/>
  <c r="Q12" i="2"/>
  <c r="Q11" i="2" s="1"/>
  <c r="T28" i="2"/>
  <c r="U29" i="2"/>
  <c r="U28" i="2" s="1"/>
  <c r="V51" i="2"/>
  <c r="P28" i="2"/>
  <c r="P27" i="2" s="1"/>
  <c r="Q29" i="2"/>
  <c r="Q28" i="2" s="1"/>
  <c r="Q27" i="2" s="1"/>
  <c r="T33" i="2"/>
  <c r="U34" i="2"/>
  <c r="U33" i="2" s="1"/>
  <c r="T16" i="2"/>
  <c r="T10" i="2" s="1"/>
  <c r="T9" i="2" s="1"/>
  <c r="T8" i="2" s="1"/>
  <c r="U18" i="2"/>
  <c r="U16" i="2" s="1"/>
  <c r="U10" i="2" s="1"/>
  <c r="U9" i="2" s="1"/>
  <c r="U8" i="2" s="1"/>
  <c r="T42" i="2"/>
  <c r="T36" i="2" s="1"/>
  <c r="T35" i="2" s="1"/>
  <c r="U43" i="2"/>
  <c r="U42" i="2" s="1"/>
  <c r="U36" i="2" s="1"/>
  <c r="U35" i="2" s="1"/>
  <c r="R7" i="2" l="1"/>
  <c r="R51" i="2" s="1"/>
  <c r="P10" i="2"/>
  <c r="P9" i="2" s="1"/>
  <c r="P8" i="2" s="1"/>
  <c r="P7" i="2" s="1"/>
  <c r="P51" i="2" s="1"/>
  <c r="U27" i="2"/>
  <c r="U7" i="2" s="1"/>
  <c r="U51" i="2" s="1"/>
  <c r="T27" i="2"/>
  <c r="T7" i="2" s="1"/>
  <c r="T51" i="2" s="1"/>
  <c r="Q10" i="2"/>
  <c r="Q9" i="2" s="1"/>
  <c r="Q8" i="2" s="1"/>
  <c r="Q7" i="2" s="1"/>
  <c r="Q51" i="2" s="1"/>
  <c r="D313" i="1" l="1"/>
  <c r="I305" i="1"/>
  <c r="H305" i="1"/>
  <c r="G305" i="1"/>
  <c r="E305" i="1"/>
  <c r="D305" i="1"/>
  <c r="F305" i="1" s="1"/>
  <c r="I303" i="1"/>
  <c r="H303" i="1"/>
  <c r="G303" i="1"/>
  <c r="E303" i="1"/>
  <c r="D303" i="1"/>
  <c r="F303" i="1" s="1"/>
  <c r="H302" i="1"/>
  <c r="G302" i="1"/>
  <c r="E302" i="1"/>
  <c r="D302" i="1"/>
  <c r="F302" i="1" s="1"/>
  <c r="I299" i="1"/>
  <c r="H299" i="1"/>
  <c r="G299" i="1"/>
  <c r="E299" i="1"/>
  <c r="D299" i="1"/>
  <c r="F299" i="1" s="1"/>
  <c r="I296" i="1"/>
  <c r="H296" i="1"/>
  <c r="G296" i="1"/>
  <c r="E296" i="1"/>
  <c r="D296" i="1"/>
  <c r="F296" i="1" s="1"/>
  <c r="G283" i="1"/>
  <c r="D283" i="1"/>
  <c r="L278" i="1"/>
  <c r="N278" i="1" s="1"/>
  <c r="H278" i="1"/>
  <c r="G278" i="1"/>
  <c r="E278" i="1"/>
  <c r="D278" i="1"/>
  <c r="F278" i="1" s="1"/>
  <c r="L277" i="1"/>
  <c r="N277" i="1" s="1"/>
  <c r="H277" i="1"/>
  <c r="H293" i="1" s="1"/>
  <c r="G277" i="1"/>
  <c r="G276" i="1" s="1"/>
  <c r="G275" i="1" s="1"/>
  <c r="E277" i="1"/>
  <c r="E276" i="1" s="1"/>
  <c r="E275" i="1" s="1"/>
  <c r="D277" i="1"/>
  <c r="D293" i="1" s="1"/>
  <c r="M276" i="1"/>
  <c r="M275" i="1" s="1"/>
  <c r="L274" i="1"/>
  <c r="N274" i="1" s="1"/>
  <c r="H274" i="1"/>
  <c r="G274" i="1"/>
  <c r="E274" i="1"/>
  <c r="D274" i="1"/>
  <c r="F274" i="1" s="1"/>
  <c r="L273" i="1"/>
  <c r="N273" i="1" s="1"/>
  <c r="H273" i="1"/>
  <c r="G273" i="1"/>
  <c r="E273" i="1"/>
  <c r="F273" i="1" s="1"/>
  <c r="D273" i="1"/>
  <c r="L272" i="1"/>
  <c r="N272" i="1" s="1"/>
  <c r="H272" i="1"/>
  <c r="G272" i="1"/>
  <c r="E272" i="1"/>
  <c r="D272" i="1"/>
  <c r="L271" i="1"/>
  <c r="N271" i="1" s="1"/>
  <c r="H271" i="1"/>
  <c r="G271" i="1"/>
  <c r="E271" i="1"/>
  <c r="D271" i="1"/>
  <c r="L270" i="1"/>
  <c r="N270" i="1" s="1"/>
  <c r="H270" i="1"/>
  <c r="G270" i="1"/>
  <c r="E270" i="1"/>
  <c r="D270" i="1"/>
  <c r="F270" i="1" s="1"/>
  <c r="L269" i="1"/>
  <c r="N269" i="1" s="1"/>
  <c r="H269" i="1"/>
  <c r="G269" i="1"/>
  <c r="E269" i="1"/>
  <c r="F269" i="1" s="1"/>
  <c r="D269" i="1"/>
  <c r="L268" i="1"/>
  <c r="N268" i="1" s="1"/>
  <c r="H268" i="1"/>
  <c r="G268" i="1"/>
  <c r="E268" i="1"/>
  <c r="D268" i="1"/>
  <c r="L267" i="1"/>
  <c r="H267" i="1"/>
  <c r="H266" i="1" s="1"/>
  <c r="H265" i="1" s="1"/>
  <c r="G267" i="1"/>
  <c r="E267" i="1"/>
  <c r="D267" i="1"/>
  <c r="M266" i="1"/>
  <c r="M265" i="1" s="1"/>
  <c r="L264" i="1"/>
  <c r="N264" i="1" s="1"/>
  <c r="H264" i="1"/>
  <c r="G264" i="1"/>
  <c r="E264" i="1"/>
  <c r="D264" i="1"/>
  <c r="L263" i="1"/>
  <c r="N263" i="1" s="1"/>
  <c r="H263" i="1"/>
  <c r="G263" i="1"/>
  <c r="E263" i="1"/>
  <c r="D263" i="1"/>
  <c r="F263" i="1" s="1"/>
  <c r="L262" i="1"/>
  <c r="N262" i="1" s="1"/>
  <c r="H262" i="1"/>
  <c r="G262" i="1"/>
  <c r="E262" i="1"/>
  <c r="D262" i="1"/>
  <c r="F262" i="1" s="1"/>
  <c r="L261" i="1"/>
  <c r="N261" i="1" s="1"/>
  <c r="H261" i="1"/>
  <c r="G261" i="1"/>
  <c r="E261" i="1"/>
  <c r="D261" i="1"/>
  <c r="L260" i="1"/>
  <c r="N260" i="1" s="1"/>
  <c r="H260" i="1"/>
  <c r="G260" i="1"/>
  <c r="E260" i="1"/>
  <c r="F260" i="1" s="1"/>
  <c r="D260" i="1"/>
  <c r="L259" i="1"/>
  <c r="N259" i="1" s="1"/>
  <c r="H259" i="1"/>
  <c r="G259" i="1"/>
  <c r="E259" i="1"/>
  <c r="D259" i="1"/>
  <c r="L258" i="1"/>
  <c r="N258" i="1" s="1"/>
  <c r="H258" i="1"/>
  <c r="G258" i="1"/>
  <c r="E258" i="1"/>
  <c r="F258" i="1" s="1"/>
  <c r="D258" i="1"/>
  <c r="L257" i="1"/>
  <c r="N257" i="1" s="1"/>
  <c r="H257" i="1"/>
  <c r="G257" i="1"/>
  <c r="E257" i="1"/>
  <c r="D257" i="1"/>
  <c r="L256" i="1"/>
  <c r="N256" i="1" s="1"/>
  <c r="H256" i="1"/>
  <c r="G256" i="1"/>
  <c r="E256" i="1"/>
  <c r="F256" i="1" s="1"/>
  <c r="D256" i="1"/>
  <c r="L255" i="1"/>
  <c r="N255" i="1" s="1"/>
  <c r="H255" i="1"/>
  <c r="G255" i="1"/>
  <c r="E255" i="1"/>
  <c r="D255" i="1"/>
  <c r="F255" i="1" s="1"/>
  <c r="L254" i="1"/>
  <c r="N254" i="1" s="1"/>
  <c r="H254" i="1"/>
  <c r="G254" i="1"/>
  <c r="E254" i="1"/>
  <c r="D254" i="1"/>
  <c r="D247" i="1" s="1"/>
  <c r="L253" i="1"/>
  <c r="N253" i="1" s="1"/>
  <c r="H253" i="1"/>
  <c r="G253" i="1"/>
  <c r="E253" i="1"/>
  <c r="D253" i="1"/>
  <c r="L252" i="1"/>
  <c r="N252" i="1" s="1"/>
  <c r="H252" i="1"/>
  <c r="G252" i="1"/>
  <c r="E252" i="1"/>
  <c r="D252" i="1"/>
  <c r="L251" i="1"/>
  <c r="N251" i="1" s="1"/>
  <c r="H251" i="1"/>
  <c r="G251" i="1"/>
  <c r="E251" i="1"/>
  <c r="D251" i="1"/>
  <c r="F251" i="1" s="1"/>
  <c r="L250" i="1"/>
  <c r="N250" i="1" s="1"/>
  <c r="H250" i="1"/>
  <c r="G250" i="1"/>
  <c r="E250" i="1"/>
  <c r="F250" i="1" s="1"/>
  <c r="D250" i="1"/>
  <c r="L249" i="1"/>
  <c r="N249" i="1" s="1"/>
  <c r="H249" i="1"/>
  <c r="G249" i="1"/>
  <c r="E249" i="1"/>
  <c r="D249" i="1"/>
  <c r="L248" i="1"/>
  <c r="H248" i="1"/>
  <c r="H247" i="1" s="1"/>
  <c r="G248" i="1"/>
  <c r="E248" i="1"/>
  <c r="D248" i="1"/>
  <c r="M247" i="1"/>
  <c r="L246" i="1"/>
  <c r="N246" i="1" s="1"/>
  <c r="H246" i="1"/>
  <c r="G246" i="1"/>
  <c r="E246" i="1"/>
  <c r="D246" i="1"/>
  <c r="F246" i="1" s="1"/>
  <c r="N245" i="1"/>
  <c r="L245" i="1"/>
  <c r="H245" i="1"/>
  <c r="G245" i="1"/>
  <c r="E245" i="1"/>
  <c r="F245" i="1" s="1"/>
  <c r="D245" i="1"/>
  <c r="L244" i="1"/>
  <c r="N244" i="1" s="1"/>
  <c r="H244" i="1"/>
  <c r="G244" i="1"/>
  <c r="E244" i="1"/>
  <c r="E241" i="1" s="1"/>
  <c r="D244" i="1"/>
  <c r="N243" i="1"/>
  <c r="L243" i="1"/>
  <c r="H243" i="1"/>
  <c r="G243" i="1"/>
  <c r="E243" i="1"/>
  <c r="D243" i="1"/>
  <c r="F243" i="1" s="1"/>
  <c r="N242" i="1"/>
  <c r="L242" i="1"/>
  <c r="H242" i="1"/>
  <c r="H241" i="1" s="1"/>
  <c r="G242" i="1"/>
  <c r="E242" i="1"/>
  <c r="D242" i="1"/>
  <c r="F242" i="1" s="1"/>
  <c r="M241" i="1"/>
  <c r="G241" i="1"/>
  <c r="L239" i="1"/>
  <c r="N239" i="1" s="1"/>
  <c r="H239" i="1"/>
  <c r="G239" i="1"/>
  <c r="E239" i="1"/>
  <c r="D239" i="1"/>
  <c r="F239" i="1" s="1"/>
  <c r="L238" i="1"/>
  <c r="N238" i="1" s="1"/>
  <c r="H238" i="1"/>
  <c r="G238" i="1"/>
  <c r="E238" i="1"/>
  <c r="D238" i="1"/>
  <c r="F238" i="1" s="1"/>
  <c r="L237" i="1"/>
  <c r="N237" i="1" s="1"/>
  <c r="H237" i="1"/>
  <c r="G237" i="1"/>
  <c r="E237" i="1"/>
  <c r="D237" i="1"/>
  <c r="L236" i="1"/>
  <c r="L234" i="1" s="1"/>
  <c r="H236" i="1"/>
  <c r="G236" i="1"/>
  <c r="E236" i="1"/>
  <c r="D236" i="1"/>
  <c r="N235" i="1"/>
  <c r="L235" i="1"/>
  <c r="H235" i="1"/>
  <c r="G235" i="1"/>
  <c r="G234" i="1" s="1"/>
  <c r="E235" i="1"/>
  <c r="E234" i="1" s="1"/>
  <c r="D235" i="1"/>
  <c r="M234" i="1"/>
  <c r="L233" i="1"/>
  <c r="N233" i="1" s="1"/>
  <c r="N232" i="1" s="1"/>
  <c r="H233" i="1"/>
  <c r="G233" i="1"/>
  <c r="G232" i="1" s="1"/>
  <c r="E233" i="1"/>
  <c r="E232" i="1" s="1"/>
  <c r="D233" i="1"/>
  <c r="D232" i="1" s="1"/>
  <c r="M232" i="1"/>
  <c r="M229" i="1" s="1"/>
  <c r="H232" i="1"/>
  <c r="N231" i="1"/>
  <c r="N230" i="1" s="1"/>
  <c r="L231" i="1"/>
  <c r="H231" i="1"/>
  <c r="H230" i="1" s="1"/>
  <c r="G231" i="1"/>
  <c r="G230" i="1" s="1"/>
  <c r="E231" i="1"/>
  <c r="D231" i="1"/>
  <c r="D230" i="1" s="1"/>
  <c r="M230" i="1"/>
  <c r="L230" i="1"/>
  <c r="E230" i="1"/>
  <c r="L227" i="1"/>
  <c r="N227" i="1" s="1"/>
  <c r="H227" i="1"/>
  <c r="G227" i="1"/>
  <c r="E227" i="1"/>
  <c r="D227" i="1"/>
  <c r="F227" i="1" s="1"/>
  <c r="L226" i="1"/>
  <c r="N226" i="1" s="1"/>
  <c r="H226" i="1"/>
  <c r="H225" i="1" s="1"/>
  <c r="G226" i="1"/>
  <c r="G225" i="1" s="1"/>
  <c r="E226" i="1"/>
  <c r="D226" i="1"/>
  <c r="M225" i="1"/>
  <c r="D225" i="1"/>
  <c r="L224" i="1"/>
  <c r="N224" i="1" s="1"/>
  <c r="H224" i="1"/>
  <c r="G224" i="1"/>
  <c r="E224" i="1"/>
  <c r="D224" i="1"/>
  <c r="L223" i="1"/>
  <c r="N223" i="1" s="1"/>
  <c r="H223" i="1"/>
  <c r="G223" i="1"/>
  <c r="E223" i="1"/>
  <c r="D223" i="1"/>
  <c r="N222" i="1"/>
  <c r="L222" i="1"/>
  <c r="H222" i="1"/>
  <c r="G222" i="1"/>
  <c r="E222" i="1"/>
  <c r="D222" i="1"/>
  <c r="F222" i="1" s="1"/>
  <c r="O222" i="1" s="1"/>
  <c r="L221" i="1"/>
  <c r="N221" i="1" s="1"/>
  <c r="H221" i="1"/>
  <c r="G221" i="1"/>
  <c r="E221" i="1"/>
  <c r="D221" i="1"/>
  <c r="L220" i="1"/>
  <c r="N220" i="1" s="1"/>
  <c r="H220" i="1"/>
  <c r="G220" i="1"/>
  <c r="E220" i="1"/>
  <c r="D220" i="1"/>
  <c r="N219" i="1"/>
  <c r="L219" i="1"/>
  <c r="H219" i="1"/>
  <c r="G219" i="1"/>
  <c r="E219" i="1"/>
  <c r="D219" i="1"/>
  <c r="F219" i="1" s="1"/>
  <c r="L218" i="1"/>
  <c r="N218" i="1" s="1"/>
  <c r="H218" i="1"/>
  <c r="G218" i="1"/>
  <c r="E218" i="1"/>
  <c r="F218" i="1" s="1"/>
  <c r="O218" i="1" s="1"/>
  <c r="D218" i="1"/>
  <c r="N217" i="1"/>
  <c r="L217" i="1"/>
  <c r="H217" i="1"/>
  <c r="G217" i="1"/>
  <c r="E217" i="1"/>
  <c r="D217" i="1"/>
  <c r="F217" i="1" s="1"/>
  <c r="I217" i="1" s="1"/>
  <c r="J217" i="1" s="1"/>
  <c r="L216" i="1"/>
  <c r="L215" i="1" s="1"/>
  <c r="L214" i="1" s="1"/>
  <c r="H216" i="1"/>
  <c r="G216" i="1"/>
  <c r="G215" i="1" s="1"/>
  <c r="G214" i="1" s="1"/>
  <c r="E216" i="1"/>
  <c r="E215" i="1" s="1"/>
  <c r="E214" i="1" s="1"/>
  <c r="D216" i="1"/>
  <c r="M215" i="1"/>
  <c r="M214" i="1" s="1"/>
  <c r="L213" i="1"/>
  <c r="L212" i="1" s="1"/>
  <c r="H213" i="1"/>
  <c r="H212" i="1" s="1"/>
  <c r="G213" i="1"/>
  <c r="G212" i="1" s="1"/>
  <c r="E213" i="1"/>
  <c r="D213" i="1"/>
  <c r="D212" i="1" s="1"/>
  <c r="M212" i="1"/>
  <c r="E212" i="1"/>
  <c r="L211" i="1"/>
  <c r="N211" i="1" s="1"/>
  <c r="H211" i="1"/>
  <c r="G211" i="1"/>
  <c r="E211" i="1"/>
  <c r="D211" i="1"/>
  <c r="F211" i="1" s="1"/>
  <c r="L210" i="1"/>
  <c r="N210" i="1" s="1"/>
  <c r="H210" i="1"/>
  <c r="G210" i="1"/>
  <c r="E210" i="1"/>
  <c r="F210" i="1" s="1"/>
  <c r="D210" i="1"/>
  <c r="L209" i="1"/>
  <c r="N209" i="1" s="1"/>
  <c r="H209" i="1"/>
  <c r="G209" i="1"/>
  <c r="E209" i="1"/>
  <c r="D209" i="1"/>
  <c r="L208" i="1"/>
  <c r="N208" i="1" s="1"/>
  <c r="H208" i="1"/>
  <c r="G208" i="1"/>
  <c r="E208" i="1"/>
  <c r="F208" i="1" s="1"/>
  <c r="D208" i="1"/>
  <c r="L207" i="1"/>
  <c r="N207" i="1" s="1"/>
  <c r="H207" i="1"/>
  <c r="G207" i="1"/>
  <c r="E207" i="1"/>
  <c r="D207" i="1"/>
  <c r="L206" i="1"/>
  <c r="N206" i="1" s="1"/>
  <c r="H206" i="1"/>
  <c r="G206" i="1"/>
  <c r="E206" i="1"/>
  <c r="F206" i="1" s="1"/>
  <c r="D206" i="1"/>
  <c r="L205" i="1"/>
  <c r="N205" i="1" s="1"/>
  <c r="H205" i="1"/>
  <c r="G205" i="1"/>
  <c r="E205" i="1"/>
  <c r="D205" i="1"/>
  <c r="L204" i="1"/>
  <c r="N204" i="1" s="1"/>
  <c r="H204" i="1"/>
  <c r="G204" i="1"/>
  <c r="E204" i="1"/>
  <c r="D204" i="1"/>
  <c r="L203" i="1"/>
  <c r="N203" i="1" s="1"/>
  <c r="H203" i="1"/>
  <c r="G203" i="1"/>
  <c r="E203" i="1"/>
  <c r="D203" i="1"/>
  <c r="F203" i="1" s="1"/>
  <c r="L202" i="1"/>
  <c r="N202" i="1" s="1"/>
  <c r="H202" i="1"/>
  <c r="G202" i="1"/>
  <c r="E202" i="1"/>
  <c r="F202" i="1" s="1"/>
  <c r="D202" i="1"/>
  <c r="L201" i="1"/>
  <c r="N201" i="1" s="1"/>
  <c r="H201" i="1"/>
  <c r="G201" i="1"/>
  <c r="E201" i="1"/>
  <c r="D201" i="1"/>
  <c r="L200" i="1"/>
  <c r="N200" i="1" s="1"/>
  <c r="H200" i="1"/>
  <c r="G200" i="1"/>
  <c r="E200" i="1"/>
  <c r="F200" i="1" s="1"/>
  <c r="I200" i="1" s="1"/>
  <c r="D200" i="1"/>
  <c r="L199" i="1"/>
  <c r="N199" i="1" s="1"/>
  <c r="H199" i="1"/>
  <c r="G199" i="1"/>
  <c r="E199" i="1"/>
  <c r="D199" i="1"/>
  <c r="L198" i="1"/>
  <c r="N198" i="1" s="1"/>
  <c r="H198" i="1"/>
  <c r="G198" i="1"/>
  <c r="E198" i="1"/>
  <c r="F198" i="1" s="1"/>
  <c r="O198" i="1" s="1"/>
  <c r="D198" i="1"/>
  <c r="L197" i="1"/>
  <c r="N197" i="1" s="1"/>
  <c r="H197" i="1"/>
  <c r="G197" i="1"/>
  <c r="E197" i="1"/>
  <c r="D197" i="1"/>
  <c r="F197" i="1" s="1"/>
  <c r="O197" i="1" s="1"/>
  <c r="L196" i="1"/>
  <c r="N196" i="1" s="1"/>
  <c r="H196" i="1"/>
  <c r="H194" i="1" s="1"/>
  <c r="G196" i="1"/>
  <c r="E196" i="1"/>
  <c r="D196" i="1"/>
  <c r="L195" i="1"/>
  <c r="H195" i="1"/>
  <c r="G195" i="1"/>
  <c r="E195" i="1"/>
  <c r="D195" i="1"/>
  <c r="M194" i="1"/>
  <c r="D194" i="1"/>
  <c r="L193" i="1"/>
  <c r="N193" i="1" s="1"/>
  <c r="H193" i="1"/>
  <c r="G193" i="1"/>
  <c r="E193" i="1"/>
  <c r="D193" i="1"/>
  <c r="L192" i="1"/>
  <c r="N192" i="1" s="1"/>
  <c r="H192" i="1"/>
  <c r="G192" i="1"/>
  <c r="E192" i="1"/>
  <c r="D192" i="1"/>
  <c r="N191" i="1"/>
  <c r="L191" i="1"/>
  <c r="H191" i="1"/>
  <c r="G191" i="1"/>
  <c r="E191" i="1"/>
  <c r="D191" i="1"/>
  <c r="F191" i="1" s="1"/>
  <c r="N190" i="1"/>
  <c r="L190" i="1"/>
  <c r="H190" i="1"/>
  <c r="H188" i="1" s="1"/>
  <c r="G190" i="1"/>
  <c r="E190" i="1"/>
  <c r="D190" i="1"/>
  <c r="F190" i="1" s="1"/>
  <c r="L189" i="1"/>
  <c r="N189" i="1" s="1"/>
  <c r="H189" i="1"/>
  <c r="G189" i="1"/>
  <c r="G188" i="1" s="1"/>
  <c r="E189" i="1"/>
  <c r="E188" i="1" s="1"/>
  <c r="D189" i="1"/>
  <c r="M188" i="1"/>
  <c r="L188" i="1"/>
  <c r="L186" i="1"/>
  <c r="N186" i="1" s="1"/>
  <c r="H186" i="1"/>
  <c r="G186" i="1"/>
  <c r="E186" i="1"/>
  <c r="F186" i="1" s="1"/>
  <c r="D186" i="1"/>
  <c r="N185" i="1"/>
  <c r="L185" i="1"/>
  <c r="H185" i="1"/>
  <c r="G185" i="1"/>
  <c r="E185" i="1"/>
  <c r="D185" i="1"/>
  <c r="F185" i="1" s="1"/>
  <c r="L184" i="1"/>
  <c r="L183" i="1" s="1"/>
  <c r="L182" i="1" s="1"/>
  <c r="H184" i="1"/>
  <c r="G184" i="1"/>
  <c r="G183" i="1" s="1"/>
  <c r="G182" i="1" s="1"/>
  <c r="E184" i="1"/>
  <c r="E183" i="1" s="1"/>
  <c r="E182" i="1" s="1"/>
  <c r="D184" i="1"/>
  <c r="F184" i="1" s="1"/>
  <c r="M183" i="1"/>
  <c r="M182" i="1" s="1"/>
  <c r="H183" i="1"/>
  <c r="H182" i="1" s="1"/>
  <c r="L181" i="1"/>
  <c r="N181" i="1" s="1"/>
  <c r="H181" i="1"/>
  <c r="G181" i="1"/>
  <c r="E181" i="1"/>
  <c r="D181" i="1"/>
  <c r="F181" i="1" s="1"/>
  <c r="J181" i="1" s="1"/>
  <c r="L180" i="1"/>
  <c r="N180" i="1" s="1"/>
  <c r="H180" i="1"/>
  <c r="G180" i="1"/>
  <c r="E180" i="1"/>
  <c r="D180" i="1"/>
  <c r="F180" i="1" s="1"/>
  <c r="L179" i="1"/>
  <c r="N179" i="1" s="1"/>
  <c r="N178" i="1" s="1"/>
  <c r="H179" i="1"/>
  <c r="H178" i="1" s="1"/>
  <c r="G179" i="1"/>
  <c r="G178" i="1" s="1"/>
  <c r="E179" i="1"/>
  <c r="D179" i="1"/>
  <c r="D178" i="1" s="1"/>
  <c r="M178" i="1"/>
  <c r="L177" i="1"/>
  <c r="N177" i="1" s="1"/>
  <c r="H177" i="1"/>
  <c r="G177" i="1"/>
  <c r="E177" i="1"/>
  <c r="D177" i="1"/>
  <c r="L176" i="1"/>
  <c r="N176" i="1" s="1"/>
  <c r="H176" i="1"/>
  <c r="G176" i="1"/>
  <c r="E176" i="1"/>
  <c r="D176" i="1"/>
  <c r="F176" i="1" s="1"/>
  <c r="L175" i="1"/>
  <c r="N175" i="1" s="1"/>
  <c r="H175" i="1"/>
  <c r="G175" i="1"/>
  <c r="E175" i="1"/>
  <c r="D175" i="1"/>
  <c r="L174" i="1"/>
  <c r="N174" i="1" s="1"/>
  <c r="H174" i="1"/>
  <c r="G174" i="1"/>
  <c r="E174" i="1"/>
  <c r="D174" i="1"/>
  <c r="F174" i="1" s="1"/>
  <c r="L173" i="1"/>
  <c r="N173" i="1" s="1"/>
  <c r="H173" i="1"/>
  <c r="G173" i="1"/>
  <c r="E173" i="1"/>
  <c r="D173" i="1"/>
  <c r="L172" i="1"/>
  <c r="N172" i="1" s="1"/>
  <c r="H172" i="1"/>
  <c r="G172" i="1"/>
  <c r="F172" i="1"/>
  <c r="E172" i="1"/>
  <c r="D172" i="1"/>
  <c r="N171" i="1"/>
  <c r="L171" i="1"/>
  <c r="H171" i="1"/>
  <c r="G171" i="1"/>
  <c r="E171" i="1"/>
  <c r="D171" i="1"/>
  <c r="D169" i="1" s="1"/>
  <c r="L170" i="1"/>
  <c r="N170" i="1" s="1"/>
  <c r="H170" i="1"/>
  <c r="H169" i="1" s="1"/>
  <c r="G170" i="1"/>
  <c r="E170" i="1"/>
  <c r="F170" i="1" s="1"/>
  <c r="D170" i="1"/>
  <c r="M169" i="1"/>
  <c r="L168" i="1"/>
  <c r="N168" i="1" s="1"/>
  <c r="N167" i="1" s="1"/>
  <c r="H168" i="1"/>
  <c r="G168" i="1"/>
  <c r="G167" i="1" s="1"/>
  <c r="E168" i="1"/>
  <c r="E167" i="1" s="1"/>
  <c r="D168" i="1"/>
  <c r="D167" i="1" s="1"/>
  <c r="M167" i="1"/>
  <c r="M164" i="1" s="1"/>
  <c r="H167" i="1"/>
  <c r="L166" i="1"/>
  <c r="N166" i="1" s="1"/>
  <c r="N165" i="1" s="1"/>
  <c r="H166" i="1"/>
  <c r="H165" i="1" s="1"/>
  <c r="G166" i="1"/>
  <c r="E166" i="1"/>
  <c r="E165" i="1" s="1"/>
  <c r="D166" i="1"/>
  <c r="M165" i="1"/>
  <c r="L165" i="1"/>
  <c r="G165" i="1"/>
  <c r="L162" i="1"/>
  <c r="N162" i="1" s="1"/>
  <c r="N161" i="1" s="1"/>
  <c r="H162" i="1"/>
  <c r="H161" i="1" s="1"/>
  <c r="G162" i="1"/>
  <c r="G161" i="1" s="1"/>
  <c r="F162" i="1"/>
  <c r="O162" i="1" s="1"/>
  <c r="O161" i="1" s="1"/>
  <c r="E162" i="1"/>
  <c r="D162" i="1"/>
  <c r="M161" i="1"/>
  <c r="E161" i="1"/>
  <c r="D161" i="1"/>
  <c r="N160" i="1"/>
  <c r="N159" i="1" s="1"/>
  <c r="L160" i="1"/>
  <c r="H160" i="1"/>
  <c r="H159" i="1" s="1"/>
  <c r="G160" i="1"/>
  <c r="G159" i="1" s="1"/>
  <c r="E160" i="1"/>
  <c r="D160" i="1"/>
  <c r="D159" i="1" s="1"/>
  <c r="M159" i="1"/>
  <c r="L159" i="1"/>
  <c r="E159" i="1"/>
  <c r="L158" i="1"/>
  <c r="N158" i="1" s="1"/>
  <c r="H158" i="1"/>
  <c r="G158" i="1"/>
  <c r="E158" i="1"/>
  <c r="D158" i="1"/>
  <c r="L157" i="1"/>
  <c r="N157" i="1" s="1"/>
  <c r="H157" i="1"/>
  <c r="G157" i="1"/>
  <c r="F157" i="1"/>
  <c r="E157" i="1"/>
  <c r="D157" i="1"/>
  <c r="L156" i="1"/>
  <c r="N156" i="1" s="1"/>
  <c r="H156" i="1"/>
  <c r="G156" i="1"/>
  <c r="E156" i="1"/>
  <c r="D156" i="1"/>
  <c r="F156" i="1" s="1"/>
  <c r="L155" i="1"/>
  <c r="N155" i="1" s="1"/>
  <c r="H155" i="1"/>
  <c r="G155" i="1"/>
  <c r="E155" i="1"/>
  <c r="F155" i="1" s="1"/>
  <c r="O155" i="1" s="1"/>
  <c r="D155" i="1"/>
  <c r="L154" i="1"/>
  <c r="N154" i="1" s="1"/>
  <c r="H154" i="1"/>
  <c r="G154" i="1"/>
  <c r="E154" i="1"/>
  <c r="D154" i="1"/>
  <c r="L153" i="1"/>
  <c r="N153" i="1" s="1"/>
  <c r="H153" i="1"/>
  <c r="G153" i="1"/>
  <c r="F153" i="1"/>
  <c r="E153" i="1"/>
  <c r="D153" i="1"/>
  <c r="D150" i="1" s="1"/>
  <c r="L152" i="1"/>
  <c r="N152" i="1" s="1"/>
  <c r="H152" i="1"/>
  <c r="G152" i="1"/>
  <c r="E152" i="1"/>
  <c r="D152" i="1"/>
  <c r="F152" i="1" s="1"/>
  <c r="L151" i="1"/>
  <c r="N151" i="1" s="1"/>
  <c r="H151" i="1"/>
  <c r="H150" i="1" s="1"/>
  <c r="G151" i="1"/>
  <c r="E151" i="1"/>
  <c r="F151" i="1" s="1"/>
  <c r="D151" i="1"/>
  <c r="M150" i="1"/>
  <c r="L148" i="1"/>
  <c r="N148" i="1" s="1"/>
  <c r="H148" i="1"/>
  <c r="G148" i="1"/>
  <c r="E148" i="1"/>
  <c r="F148" i="1" s="1"/>
  <c r="D148" i="1"/>
  <c r="L147" i="1"/>
  <c r="N147" i="1" s="1"/>
  <c r="H147" i="1"/>
  <c r="G147" i="1"/>
  <c r="E147" i="1"/>
  <c r="D147" i="1"/>
  <c r="L146" i="1"/>
  <c r="N146" i="1" s="1"/>
  <c r="H146" i="1"/>
  <c r="G146" i="1"/>
  <c r="E146" i="1"/>
  <c r="F146" i="1" s="1"/>
  <c r="D146" i="1"/>
  <c r="L145" i="1"/>
  <c r="N145" i="1" s="1"/>
  <c r="H145" i="1"/>
  <c r="G145" i="1"/>
  <c r="E145" i="1"/>
  <c r="D145" i="1"/>
  <c r="L144" i="1"/>
  <c r="N144" i="1" s="1"/>
  <c r="H144" i="1"/>
  <c r="G144" i="1"/>
  <c r="E144" i="1"/>
  <c r="D144" i="1"/>
  <c r="L143" i="1"/>
  <c r="H143" i="1"/>
  <c r="H142" i="1" s="1"/>
  <c r="G143" i="1"/>
  <c r="G142" i="1" s="1"/>
  <c r="E143" i="1"/>
  <c r="D143" i="1"/>
  <c r="F143" i="1" s="1"/>
  <c r="M142" i="1"/>
  <c r="D142" i="1"/>
  <c r="L141" i="1"/>
  <c r="N141" i="1" s="1"/>
  <c r="H141" i="1"/>
  <c r="G141" i="1"/>
  <c r="E141" i="1"/>
  <c r="D141" i="1"/>
  <c r="F141" i="1" s="1"/>
  <c r="J141" i="1" s="1"/>
  <c r="L140" i="1"/>
  <c r="N140" i="1" s="1"/>
  <c r="N139" i="1" s="1"/>
  <c r="H140" i="1"/>
  <c r="H139" i="1" s="1"/>
  <c r="G140" i="1"/>
  <c r="G139" i="1" s="1"/>
  <c r="E140" i="1"/>
  <c r="E139" i="1" s="1"/>
  <c r="D140" i="1"/>
  <c r="M139" i="1"/>
  <c r="L139" i="1"/>
  <c r="L138" i="1"/>
  <c r="N138" i="1" s="1"/>
  <c r="H138" i="1"/>
  <c r="G138" i="1"/>
  <c r="E138" i="1"/>
  <c r="D138" i="1"/>
  <c r="L137" i="1"/>
  <c r="N137" i="1" s="1"/>
  <c r="H137" i="1"/>
  <c r="G137" i="1"/>
  <c r="E137" i="1"/>
  <c r="D137" i="1"/>
  <c r="L136" i="1"/>
  <c r="N136" i="1" s="1"/>
  <c r="H136" i="1"/>
  <c r="G136" i="1"/>
  <c r="E136" i="1"/>
  <c r="D136" i="1"/>
  <c r="F136" i="1" s="1"/>
  <c r="J136" i="1" s="1"/>
  <c r="L135" i="1"/>
  <c r="N135" i="1" s="1"/>
  <c r="H135" i="1"/>
  <c r="G135" i="1"/>
  <c r="E135" i="1"/>
  <c r="D135" i="1"/>
  <c r="L134" i="1"/>
  <c r="N134" i="1" s="1"/>
  <c r="H134" i="1"/>
  <c r="G134" i="1"/>
  <c r="E134" i="1"/>
  <c r="D134" i="1"/>
  <c r="F134" i="1" s="1"/>
  <c r="J134" i="1" s="1"/>
  <c r="L133" i="1"/>
  <c r="N133" i="1" s="1"/>
  <c r="H133" i="1"/>
  <c r="G133" i="1"/>
  <c r="E133" i="1"/>
  <c r="D133" i="1"/>
  <c r="L132" i="1"/>
  <c r="N132" i="1" s="1"/>
  <c r="H132" i="1"/>
  <c r="H131" i="1" s="1"/>
  <c r="G132" i="1"/>
  <c r="E132" i="1"/>
  <c r="D132" i="1"/>
  <c r="M131" i="1"/>
  <c r="N130" i="1"/>
  <c r="L130" i="1"/>
  <c r="H130" i="1"/>
  <c r="G130" i="1"/>
  <c r="E130" i="1"/>
  <c r="E128" i="1" s="1"/>
  <c r="D130" i="1"/>
  <c r="F130" i="1" s="1"/>
  <c r="L129" i="1"/>
  <c r="N129" i="1" s="1"/>
  <c r="H129" i="1"/>
  <c r="G129" i="1"/>
  <c r="E129" i="1"/>
  <c r="D129" i="1"/>
  <c r="D128" i="1" s="1"/>
  <c r="M128" i="1"/>
  <c r="G128" i="1"/>
  <c r="L126" i="1"/>
  <c r="N126" i="1" s="1"/>
  <c r="H126" i="1"/>
  <c r="G126" i="1"/>
  <c r="F126" i="1"/>
  <c r="E126" i="1"/>
  <c r="D126" i="1"/>
  <c r="N125" i="1"/>
  <c r="L125" i="1"/>
  <c r="H125" i="1"/>
  <c r="G125" i="1"/>
  <c r="E125" i="1"/>
  <c r="F125" i="1" s="1"/>
  <c r="D125" i="1"/>
  <c r="L124" i="1"/>
  <c r="N124" i="1" s="1"/>
  <c r="H124" i="1"/>
  <c r="G124" i="1"/>
  <c r="E124" i="1"/>
  <c r="F124" i="1" s="1"/>
  <c r="D124" i="1"/>
  <c r="N123" i="1"/>
  <c r="L123" i="1"/>
  <c r="H123" i="1"/>
  <c r="G123" i="1"/>
  <c r="E123" i="1"/>
  <c r="D123" i="1"/>
  <c r="F123" i="1" s="1"/>
  <c r="L122" i="1"/>
  <c r="N122" i="1" s="1"/>
  <c r="H122" i="1"/>
  <c r="G122" i="1"/>
  <c r="E122" i="1"/>
  <c r="D122" i="1"/>
  <c r="N121" i="1"/>
  <c r="L121" i="1"/>
  <c r="H121" i="1"/>
  <c r="G121" i="1"/>
  <c r="E121" i="1"/>
  <c r="D121" i="1"/>
  <c r="F121" i="1" s="1"/>
  <c r="L120" i="1"/>
  <c r="H120" i="1"/>
  <c r="G120" i="1"/>
  <c r="G118" i="1" s="1"/>
  <c r="E120" i="1"/>
  <c r="D120" i="1"/>
  <c r="F120" i="1" s="1"/>
  <c r="N119" i="1"/>
  <c r="L119" i="1"/>
  <c r="H119" i="1"/>
  <c r="H118" i="1" s="1"/>
  <c r="G119" i="1"/>
  <c r="E119" i="1"/>
  <c r="D119" i="1"/>
  <c r="F119" i="1" s="1"/>
  <c r="O119" i="1" s="1"/>
  <c r="M118" i="1"/>
  <c r="L117" i="1"/>
  <c r="N117" i="1" s="1"/>
  <c r="H117" i="1"/>
  <c r="H115" i="1" s="1"/>
  <c r="G117" i="1"/>
  <c r="E117" i="1"/>
  <c r="D117" i="1"/>
  <c r="L116" i="1"/>
  <c r="N116" i="1" s="1"/>
  <c r="N115" i="1" s="1"/>
  <c r="H116" i="1"/>
  <c r="G116" i="1"/>
  <c r="E116" i="1"/>
  <c r="E115" i="1" s="1"/>
  <c r="D116" i="1"/>
  <c r="D115" i="1" s="1"/>
  <c r="M115" i="1"/>
  <c r="L114" i="1"/>
  <c r="N114" i="1" s="1"/>
  <c r="H114" i="1"/>
  <c r="G114" i="1"/>
  <c r="E114" i="1"/>
  <c r="D114" i="1"/>
  <c r="N113" i="1"/>
  <c r="L113" i="1"/>
  <c r="H113" i="1"/>
  <c r="G113" i="1"/>
  <c r="E113" i="1"/>
  <c r="D113" i="1"/>
  <c r="F113" i="1" s="1"/>
  <c r="N112" i="1"/>
  <c r="L112" i="1"/>
  <c r="H112" i="1"/>
  <c r="G112" i="1"/>
  <c r="E112" i="1"/>
  <c r="D112" i="1"/>
  <c r="F112" i="1" s="1"/>
  <c r="L111" i="1"/>
  <c r="N111" i="1" s="1"/>
  <c r="H111" i="1"/>
  <c r="G111" i="1"/>
  <c r="E111" i="1"/>
  <c r="D111" i="1"/>
  <c r="L110" i="1"/>
  <c r="N110" i="1" s="1"/>
  <c r="H110" i="1"/>
  <c r="G110" i="1"/>
  <c r="E110" i="1"/>
  <c r="F110" i="1" s="1"/>
  <c r="D110" i="1"/>
  <c r="N109" i="1"/>
  <c r="L109" i="1"/>
  <c r="H109" i="1"/>
  <c r="G109" i="1"/>
  <c r="E109" i="1"/>
  <c r="D109" i="1"/>
  <c r="L108" i="1"/>
  <c r="L107" i="1" s="1"/>
  <c r="H108" i="1"/>
  <c r="H107" i="1" s="1"/>
  <c r="G108" i="1"/>
  <c r="E108" i="1"/>
  <c r="F108" i="1" s="1"/>
  <c r="D108" i="1"/>
  <c r="M107" i="1"/>
  <c r="L106" i="1"/>
  <c r="H106" i="1"/>
  <c r="H105" i="1" s="1"/>
  <c r="G106" i="1"/>
  <c r="G105" i="1" s="1"/>
  <c r="E106" i="1"/>
  <c r="E105" i="1" s="1"/>
  <c r="D106" i="1"/>
  <c r="F106" i="1" s="1"/>
  <c r="I106" i="1" s="1"/>
  <c r="M105" i="1"/>
  <c r="L104" i="1"/>
  <c r="N104" i="1" s="1"/>
  <c r="H104" i="1"/>
  <c r="G104" i="1"/>
  <c r="E104" i="1"/>
  <c r="D104" i="1"/>
  <c r="L103" i="1"/>
  <c r="N103" i="1" s="1"/>
  <c r="H103" i="1"/>
  <c r="G103" i="1"/>
  <c r="E103" i="1"/>
  <c r="E100" i="1" s="1"/>
  <c r="D103" i="1"/>
  <c r="N102" i="1"/>
  <c r="L102" i="1"/>
  <c r="H102" i="1"/>
  <c r="G102" i="1"/>
  <c r="G100" i="1" s="1"/>
  <c r="E102" i="1"/>
  <c r="D102" i="1"/>
  <c r="F102" i="1" s="1"/>
  <c r="N101" i="1"/>
  <c r="L101" i="1"/>
  <c r="H101" i="1"/>
  <c r="H100" i="1" s="1"/>
  <c r="G101" i="1"/>
  <c r="E101" i="1"/>
  <c r="D101" i="1"/>
  <c r="M100" i="1"/>
  <c r="N98" i="1"/>
  <c r="L98" i="1"/>
  <c r="H98" i="1"/>
  <c r="G98" i="1"/>
  <c r="E98" i="1"/>
  <c r="D98" i="1"/>
  <c r="L97" i="1"/>
  <c r="N97" i="1" s="1"/>
  <c r="H97" i="1"/>
  <c r="H96" i="1" s="1"/>
  <c r="G97" i="1"/>
  <c r="G96" i="1" s="1"/>
  <c r="E97" i="1"/>
  <c r="D97" i="1"/>
  <c r="D96" i="1" s="1"/>
  <c r="M96" i="1"/>
  <c r="L95" i="1"/>
  <c r="N95" i="1" s="1"/>
  <c r="H95" i="1"/>
  <c r="G95" i="1"/>
  <c r="E95" i="1"/>
  <c r="D95" i="1"/>
  <c r="L94" i="1"/>
  <c r="H94" i="1"/>
  <c r="G94" i="1"/>
  <c r="E94" i="1"/>
  <c r="E93" i="1" s="1"/>
  <c r="D94" i="1"/>
  <c r="D93" i="1" s="1"/>
  <c r="M93" i="1"/>
  <c r="L92" i="1"/>
  <c r="N92" i="1" s="1"/>
  <c r="H92" i="1"/>
  <c r="G92" i="1"/>
  <c r="E92" i="1"/>
  <c r="D92" i="1"/>
  <c r="L91" i="1"/>
  <c r="N91" i="1" s="1"/>
  <c r="H91" i="1"/>
  <c r="G91" i="1"/>
  <c r="E91" i="1"/>
  <c r="D91" i="1"/>
  <c r="N90" i="1"/>
  <c r="L90" i="1"/>
  <c r="H90" i="1"/>
  <c r="G90" i="1"/>
  <c r="E90" i="1"/>
  <c r="D90" i="1"/>
  <c r="F90" i="1" s="1"/>
  <c r="I90" i="1" s="1"/>
  <c r="L89" i="1"/>
  <c r="N89" i="1" s="1"/>
  <c r="H89" i="1"/>
  <c r="G89" i="1"/>
  <c r="E89" i="1"/>
  <c r="D89" i="1"/>
  <c r="F89" i="1" s="1"/>
  <c r="L88" i="1"/>
  <c r="N88" i="1" s="1"/>
  <c r="H88" i="1"/>
  <c r="G88" i="1"/>
  <c r="E88" i="1"/>
  <c r="D88" i="1"/>
  <c r="L87" i="1"/>
  <c r="L84" i="1" s="1"/>
  <c r="H87" i="1"/>
  <c r="G87" i="1"/>
  <c r="E87" i="1"/>
  <c r="D87" i="1"/>
  <c r="N86" i="1"/>
  <c r="L86" i="1"/>
  <c r="H86" i="1"/>
  <c r="G86" i="1"/>
  <c r="E86" i="1"/>
  <c r="D86" i="1"/>
  <c r="F86" i="1" s="1"/>
  <c r="I86" i="1" s="1"/>
  <c r="L85" i="1"/>
  <c r="N85" i="1" s="1"/>
  <c r="H85" i="1"/>
  <c r="G85" i="1"/>
  <c r="F85" i="1"/>
  <c r="I85" i="1" s="1"/>
  <c r="E85" i="1"/>
  <c r="D85" i="1"/>
  <c r="D84" i="1" s="1"/>
  <c r="M84" i="1"/>
  <c r="E84" i="1"/>
  <c r="L83" i="1"/>
  <c r="N83" i="1" s="1"/>
  <c r="H83" i="1"/>
  <c r="G83" i="1"/>
  <c r="E83" i="1"/>
  <c r="F83" i="1" s="1"/>
  <c r="D83" i="1"/>
  <c r="N82" i="1"/>
  <c r="L82" i="1"/>
  <c r="H82" i="1"/>
  <c r="G82" i="1"/>
  <c r="E82" i="1"/>
  <c r="D82" i="1"/>
  <c r="L81" i="1"/>
  <c r="N81" i="1" s="1"/>
  <c r="H81" i="1"/>
  <c r="G81" i="1"/>
  <c r="G80" i="1" s="1"/>
  <c r="E81" i="1"/>
  <c r="E80" i="1" s="1"/>
  <c r="D81" i="1"/>
  <c r="M80" i="1"/>
  <c r="D80" i="1"/>
  <c r="N79" i="1"/>
  <c r="L79" i="1"/>
  <c r="H79" i="1"/>
  <c r="G79" i="1"/>
  <c r="E79" i="1"/>
  <c r="E77" i="1" s="1"/>
  <c r="D79" i="1"/>
  <c r="F79" i="1" s="1"/>
  <c r="I79" i="1" s="1"/>
  <c r="L78" i="1"/>
  <c r="N78" i="1" s="1"/>
  <c r="H78" i="1"/>
  <c r="G78" i="1"/>
  <c r="G77" i="1" s="1"/>
  <c r="F78" i="1"/>
  <c r="E78" i="1"/>
  <c r="D78" i="1"/>
  <c r="M77" i="1"/>
  <c r="D77" i="1"/>
  <c r="L76" i="1"/>
  <c r="N76" i="1" s="1"/>
  <c r="H76" i="1"/>
  <c r="G76" i="1"/>
  <c r="E76" i="1"/>
  <c r="D76" i="1"/>
  <c r="L75" i="1"/>
  <c r="N75" i="1" s="1"/>
  <c r="H75" i="1"/>
  <c r="G75" i="1"/>
  <c r="E75" i="1"/>
  <c r="F75" i="1" s="1"/>
  <c r="D75" i="1"/>
  <c r="L74" i="1"/>
  <c r="N74" i="1" s="1"/>
  <c r="H74" i="1"/>
  <c r="G74" i="1"/>
  <c r="E74" i="1"/>
  <c r="D74" i="1"/>
  <c r="L73" i="1"/>
  <c r="N73" i="1" s="1"/>
  <c r="H73" i="1"/>
  <c r="H72" i="1" s="1"/>
  <c r="G73" i="1"/>
  <c r="E73" i="1"/>
  <c r="D73" i="1"/>
  <c r="F73" i="1" s="1"/>
  <c r="M72" i="1"/>
  <c r="L71" i="1"/>
  <c r="N71" i="1" s="1"/>
  <c r="H71" i="1"/>
  <c r="G71" i="1"/>
  <c r="E71" i="1"/>
  <c r="F71" i="1" s="1"/>
  <c r="D71" i="1"/>
  <c r="L70" i="1"/>
  <c r="N70" i="1" s="1"/>
  <c r="H70" i="1"/>
  <c r="G70" i="1"/>
  <c r="E70" i="1"/>
  <c r="D70" i="1"/>
  <c r="N69" i="1"/>
  <c r="L69" i="1"/>
  <c r="H69" i="1"/>
  <c r="G69" i="1"/>
  <c r="G67" i="1" s="1"/>
  <c r="E69" i="1"/>
  <c r="D69" i="1"/>
  <c r="F69" i="1" s="1"/>
  <c r="N68" i="1"/>
  <c r="L68" i="1"/>
  <c r="H68" i="1"/>
  <c r="H67" i="1" s="1"/>
  <c r="G68" i="1"/>
  <c r="E68" i="1"/>
  <c r="D68" i="1"/>
  <c r="M67" i="1"/>
  <c r="L66" i="1"/>
  <c r="N66" i="1" s="1"/>
  <c r="H66" i="1"/>
  <c r="G66" i="1"/>
  <c r="E66" i="1"/>
  <c r="D66" i="1"/>
  <c r="L65" i="1"/>
  <c r="N65" i="1" s="1"/>
  <c r="H65" i="1"/>
  <c r="G65" i="1"/>
  <c r="E65" i="1"/>
  <c r="F65" i="1" s="1"/>
  <c r="D65" i="1"/>
  <c r="L64" i="1"/>
  <c r="N64" i="1" s="1"/>
  <c r="H64" i="1"/>
  <c r="H61" i="1" s="1"/>
  <c r="G64" i="1"/>
  <c r="E64" i="1"/>
  <c r="D64" i="1"/>
  <c r="L63" i="1"/>
  <c r="N63" i="1" s="1"/>
  <c r="H63" i="1"/>
  <c r="G63" i="1"/>
  <c r="E63" i="1"/>
  <c r="D63" i="1"/>
  <c r="F63" i="1" s="1"/>
  <c r="L62" i="1"/>
  <c r="H62" i="1"/>
  <c r="G62" i="1"/>
  <c r="E62" i="1"/>
  <c r="D62" i="1"/>
  <c r="M61" i="1"/>
  <c r="D61" i="1"/>
  <c r="L60" i="1"/>
  <c r="N60" i="1" s="1"/>
  <c r="H60" i="1"/>
  <c r="G60" i="1"/>
  <c r="E60" i="1"/>
  <c r="D60" i="1"/>
  <c r="F60" i="1" s="1"/>
  <c r="L59" i="1"/>
  <c r="N59" i="1" s="1"/>
  <c r="H59" i="1"/>
  <c r="G59" i="1"/>
  <c r="E59" i="1"/>
  <c r="D59" i="1"/>
  <c r="L58" i="1"/>
  <c r="N58" i="1" s="1"/>
  <c r="H58" i="1"/>
  <c r="G58" i="1"/>
  <c r="E58" i="1"/>
  <c r="D58" i="1"/>
  <c r="L56" i="1"/>
  <c r="N56" i="1" s="1"/>
  <c r="H56" i="1"/>
  <c r="G56" i="1"/>
  <c r="E56" i="1"/>
  <c r="D56" i="1"/>
  <c r="L55" i="1"/>
  <c r="N55" i="1" s="1"/>
  <c r="H55" i="1"/>
  <c r="G55" i="1"/>
  <c r="E55" i="1"/>
  <c r="D55" i="1"/>
  <c r="L54" i="1"/>
  <c r="N54" i="1" s="1"/>
  <c r="H54" i="1"/>
  <c r="G54" i="1"/>
  <c r="F54" i="1"/>
  <c r="O54" i="1" s="1"/>
  <c r="E54" i="1"/>
  <c r="D54" i="1"/>
  <c r="L53" i="1"/>
  <c r="N53" i="1" s="1"/>
  <c r="H53" i="1"/>
  <c r="G53" i="1"/>
  <c r="E53" i="1"/>
  <c r="F53" i="1" s="1"/>
  <c r="D53" i="1"/>
  <c r="L52" i="1"/>
  <c r="N52" i="1" s="1"/>
  <c r="H52" i="1"/>
  <c r="G52" i="1"/>
  <c r="E52" i="1"/>
  <c r="D52" i="1"/>
  <c r="L51" i="1"/>
  <c r="N51" i="1" s="1"/>
  <c r="H51" i="1"/>
  <c r="G51" i="1"/>
  <c r="E51" i="1"/>
  <c r="D51" i="1"/>
  <c r="L50" i="1"/>
  <c r="H50" i="1"/>
  <c r="G50" i="1"/>
  <c r="E50" i="1"/>
  <c r="D50" i="1"/>
  <c r="M49" i="1"/>
  <c r="L48" i="1"/>
  <c r="N48" i="1" s="1"/>
  <c r="H48" i="1"/>
  <c r="G48" i="1"/>
  <c r="E48" i="1"/>
  <c r="D48" i="1"/>
  <c r="L47" i="1"/>
  <c r="N47" i="1" s="1"/>
  <c r="H47" i="1"/>
  <c r="G47" i="1"/>
  <c r="E47" i="1"/>
  <c r="F47" i="1" s="1"/>
  <c r="D47" i="1"/>
  <c r="L46" i="1"/>
  <c r="N46" i="1" s="1"/>
  <c r="H46" i="1"/>
  <c r="G46" i="1"/>
  <c r="E46" i="1"/>
  <c r="D46" i="1"/>
  <c r="F46" i="1" s="1"/>
  <c r="L45" i="1"/>
  <c r="N45" i="1" s="1"/>
  <c r="H45" i="1"/>
  <c r="G45" i="1"/>
  <c r="F45" i="1"/>
  <c r="E45" i="1"/>
  <c r="D45" i="1"/>
  <c r="N44" i="1"/>
  <c r="L44" i="1"/>
  <c r="H44" i="1"/>
  <c r="G44" i="1"/>
  <c r="E44" i="1"/>
  <c r="E43" i="1" s="1"/>
  <c r="D44" i="1"/>
  <c r="M43" i="1"/>
  <c r="L43" i="1"/>
  <c r="D43" i="1"/>
  <c r="N42" i="1"/>
  <c r="L42" i="1"/>
  <c r="H42" i="1"/>
  <c r="G42" i="1"/>
  <c r="E42" i="1"/>
  <c r="F42" i="1" s="1"/>
  <c r="O42" i="1" s="1"/>
  <c r="D42" i="1"/>
  <c r="L41" i="1"/>
  <c r="N41" i="1" s="1"/>
  <c r="H41" i="1"/>
  <c r="G41" i="1"/>
  <c r="E41" i="1"/>
  <c r="D41" i="1"/>
  <c r="L40" i="1"/>
  <c r="N40" i="1" s="1"/>
  <c r="H40" i="1"/>
  <c r="G40" i="1"/>
  <c r="E40" i="1"/>
  <c r="F40" i="1" s="1"/>
  <c r="D40" i="1"/>
  <c r="L39" i="1"/>
  <c r="N39" i="1" s="1"/>
  <c r="H39" i="1"/>
  <c r="G39" i="1"/>
  <c r="E39" i="1"/>
  <c r="F39" i="1" s="1"/>
  <c r="D39" i="1"/>
  <c r="L38" i="1"/>
  <c r="N38" i="1" s="1"/>
  <c r="H38" i="1"/>
  <c r="H37" i="1" s="1"/>
  <c r="G38" i="1"/>
  <c r="F38" i="1"/>
  <c r="E38" i="1"/>
  <c r="D38" i="1"/>
  <c r="M37" i="1"/>
  <c r="L35" i="1"/>
  <c r="N35" i="1" s="1"/>
  <c r="N34" i="1" s="1"/>
  <c r="H35" i="1"/>
  <c r="H34" i="1" s="1"/>
  <c r="G35" i="1"/>
  <c r="G34" i="1" s="1"/>
  <c r="E35" i="1"/>
  <c r="F35" i="1" s="1"/>
  <c r="D35" i="1"/>
  <c r="M34" i="1"/>
  <c r="D34" i="1"/>
  <c r="N33" i="1"/>
  <c r="L33" i="1"/>
  <c r="H33" i="1"/>
  <c r="G33" i="1"/>
  <c r="E33" i="1"/>
  <c r="D33" i="1"/>
  <c r="F33" i="1" s="1"/>
  <c r="L32" i="1"/>
  <c r="N32" i="1" s="1"/>
  <c r="H32" i="1"/>
  <c r="G32" i="1"/>
  <c r="E32" i="1"/>
  <c r="D32" i="1"/>
  <c r="L31" i="1"/>
  <c r="N31" i="1" s="1"/>
  <c r="H31" i="1"/>
  <c r="G31" i="1"/>
  <c r="E31" i="1"/>
  <c r="F31" i="1" s="1"/>
  <c r="O31" i="1" s="1"/>
  <c r="D31" i="1"/>
  <c r="N30" i="1"/>
  <c r="L30" i="1"/>
  <c r="H30" i="1"/>
  <c r="G30" i="1"/>
  <c r="G29" i="1" s="1"/>
  <c r="E30" i="1"/>
  <c r="D30" i="1"/>
  <c r="M29" i="1"/>
  <c r="D29" i="1"/>
  <c r="L28" i="1"/>
  <c r="N28" i="1" s="1"/>
  <c r="H28" i="1"/>
  <c r="G28" i="1"/>
  <c r="E28" i="1"/>
  <c r="D28" i="1"/>
  <c r="L27" i="1"/>
  <c r="N27" i="1" s="1"/>
  <c r="H27" i="1"/>
  <c r="G27" i="1"/>
  <c r="E27" i="1"/>
  <c r="D27" i="1"/>
  <c r="L26" i="1"/>
  <c r="N26" i="1" s="1"/>
  <c r="H26" i="1"/>
  <c r="G26" i="1"/>
  <c r="E26" i="1"/>
  <c r="D26" i="1"/>
  <c r="L25" i="1"/>
  <c r="N25" i="1" s="1"/>
  <c r="N23" i="1" s="1"/>
  <c r="H25" i="1"/>
  <c r="G25" i="1"/>
  <c r="E25" i="1"/>
  <c r="D25" i="1"/>
  <c r="L24" i="1"/>
  <c r="N24" i="1" s="1"/>
  <c r="H24" i="1"/>
  <c r="H23" i="1" s="1"/>
  <c r="G24" i="1"/>
  <c r="E24" i="1"/>
  <c r="E23" i="1" s="1"/>
  <c r="D24" i="1"/>
  <c r="M23" i="1"/>
  <c r="D23" i="1"/>
  <c r="L22" i="1"/>
  <c r="N22" i="1" s="1"/>
  <c r="H22" i="1"/>
  <c r="G22" i="1"/>
  <c r="E22" i="1"/>
  <c r="D22" i="1"/>
  <c r="L21" i="1"/>
  <c r="N21" i="1" s="1"/>
  <c r="H21" i="1"/>
  <c r="G21" i="1"/>
  <c r="E21" i="1"/>
  <c r="D21" i="1"/>
  <c r="L20" i="1"/>
  <c r="N20" i="1" s="1"/>
  <c r="H20" i="1"/>
  <c r="G20" i="1"/>
  <c r="F20" i="1"/>
  <c r="E20" i="1"/>
  <c r="D20" i="1"/>
  <c r="N19" i="1"/>
  <c r="L19" i="1"/>
  <c r="H19" i="1"/>
  <c r="G19" i="1"/>
  <c r="E19" i="1"/>
  <c r="D19" i="1"/>
  <c r="L18" i="1"/>
  <c r="H18" i="1"/>
  <c r="H17" i="1" s="1"/>
  <c r="G18" i="1"/>
  <c r="E18" i="1"/>
  <c r="D18" i="1"/>
  <c r="D17" i="1" s="1"/>
  <c r="M17" i="1"/>
  <c r="G17" i="1"/>
  <c r="L16" i="1"/>
  <c r="N16" i="1" s="1"/>
  <c r="H16" i="1"/>
  <c r="G16" i="1"/>
  <c r="E16" i="1"/>
  <c r="D16" i="1"/>
  <c r="F16" i="1" s="1"/>
  <c r="L15" i="1"/>
  <c r="N15" i="1" s="1"/>
  <c r="H15" i="1"/>
  <c r="G15" i="1"/>
  <c r="E15" i="1"/>
  <c r="D15" i="1"/>
  <c r="F15" i="1" s="1"/>
  <c r="L14" i="1"/>
  <c r="N14" i="1" s="1"/>
  <c r="H14" i="1"/>
  <c r="H12" i="1" s="1"/>
  <c r="G14" i="1"/>
  <c r="E14" i="1"/>
  <c r="D14" i="1"/>
  <c r="L13" i="1"/>
  <c r="N13" i="1" s="1"/>
  <c r="H13" i="1"/>
  <c r="G13" i="1"/>
  <c r="E13" i="1"/>
  <c r="E12" i="1" s="1"/>
  <c r="D13" i="1"/>
  <c r="D12" i="1" s="1"/>
  <c r="M12" i="1"/>
  <c r="L11" i="1"/>
  <c r="N11" i="1" s="1"/>
  <c r="H11" i="1"/>
  <c r="G11" i="1"/>
  <c r="E11" i="1"/>
  <c r="E8" i="1" s="1"/>
  <c r="D11" i="1"/>
  <c r="F11" i="1" s="1"/>
  <c r="I11" i="1" s="1"/>
  <c r="L10" i="1"/>
  <c r="N10" i="1" s="1"/>
  <c r="H10" i="1"/>
  <c r="G10" i="1"/>
  <c r="E10" i="1"/>
  <c r="D10" i="1"/>
  <c r="F10" i="1" s="1"/>
  <c r="L9" i="1"/>
  <c r="N9" i="1" s="1"/>
  <c r="H9" i="1"/>
  <c r="G9" i="1"/>
  <c r="G8" i="1" s="1"/>
  <c r="E9" i="1"/>
  <c r="D9" i="1"/>
  <c r="M8" i="1"/>
  <c r="H6" i="1"/>
  <c r="B3" i="1"/>
  <c r="O125" i="1" l="1"/>
  <c r="M127" i="1"/>
  <c r="O130" i="1"/>
  <c r="M149" i="1"/>
  <c r="D149" i="1"/>
  <c r="D291" i="1" s="1"/>
  <c r="M240" i="1"/>
  <c r="M228" i="1" s="1"/>
  <c r="O38" i="1"/>
  <c r="M7" i="1"/>
  <c r="N169" i="1"/>
  <c r="I47" i="1"/>
  <c r="J47" i="1" s="1"/>
  <c r="O176" i="1"/>
  <c r="N188" i="1"/>
  <c r="O239" i="1"/>
  <c r="D105" i="1"/>
  <c r="N107" i="1"/>
  <c r="G131" i="1"/>
  <c r="H164" i="1"/>
  <c r="O172" i="1"/>
  <c r="N241" i="1"/>
  <c r="D8" i="1"/>
  <c r="D7" i="1" s="1"/>
  <c r="D287" i="1" s="1"/>
  <c r="H8" i="1"/>
  <c r="H7" i="1" s="1"/>
  <c r="F14" i="1"/>
  <c r="I14" i="1" s="1"/>
  <c r="J14" i="1" s="1"/>
  <c r="F27" i="1"/>
  <c r="H29" i="1"/>
  <c r="F41" i="1"/>
  <c r="J41" i="1" s="1"/>
  <c r="F58" i="1"/>
  <c r="I60" i="1"/>
  <c r="J60" i="1" s="1"/>
  <c r="F64" i="1"/>
  <c r="I64" i="1" s="1"/>
  <c r="F70" i="1"/>
  <c r="E72" i="1"/>
  <c r="F76" i="1"/>
  <c r="F81" i="1"/>
  <c r="F80" i="1" s="1"/>
  <c r="G84" i="1"/>
  <c r="N87" i="1"/>
  <c r="F101" i="1"/>
  <c r="N108" i="1"/>
  <c r="F114" i="1"/>
  <c r="I114" i="1" s="1"/>
  <c r="J114" i="1" s="1"/>
  <c r="L115" i="1"/>
  <c r="F117" i="1"/>
  <c r="I117" i="1" s="1"/>
  <c r="J117" i="1" s="1"/>
  <c r="F122" i="1"/>
  <c r="I122" i="1" s="1"/>
  <c r="J122" i="1" s="1"/>
  <c r="F132" i="1"/>
  <c r="J132" i="1" s="1"/>
  <c r="F135" i="1"/>
  <c r="J135" i="1" s="1"/>
  <c r="I136" i="1"/>
  <c r="F144" i="1"/>
  <c r="F179" i="1"/>
  <c r="F178" i="1" s="1"/>
  <c r="F196" i="1"/>
  <c r="F201" i="1"/>
  <c r="F204" i="1"/>
  <c r="F209" i="1"/>
  <c r="N213" i="1"/>
  <c r="N212" i="1" s="1"/>
  <c r="F220" i="1"/>
  <c r="H234" i="1"/>
  <c r="H229" i="1" s="1"/>
  <c r="N236" i="1"/>
  <c r="N234" i="1" s="1"/>
  <c r="N229" i="1" s="1"/>
  <c r="L241" i="1"/>
  <c r="L247" i="1"/>
  <c r="L266" i="1"/>
  <c r="L265" i="1" s="1"/>
  <c r="F271" i="1"/>
  <c r="G12" i="1"/>
  <c r="F22" i="1"/>
  <c r="F32" i="1"/>
  <c r="F44" i="1"/>
  <c r="F43" i="1" s="1"/>
  <c r="F51" i="1"/>
  <c r="J51" i="1" s="1"/>
  <c r="H57" i="1"/>
  <c r="L67" i="1"/>
  <c r="H84" i="1"/>
  <c r="F88" i="1"/>
  <c r="F92" i="1"/>
  <c r="I92" i="1" s="1"/>
  <c r="F97" i="1"/>
  <c r="L100" i="1"/>
  <c r="F104" i="1"/>
  <c r="I104" i="1" s="1"/>
  <c r="J104" i="1" s="1"/>
  <c r="M99" i="1"/>
  <c r="D107" i="1"/>
  <c r="G115" i="1"/>
  <c r="L118" i="1"/>
  <c r="E150" i="1"/>
  <c r="E149" i="1" s="1"/>
  <c r="E291" i="1" s="1"/>
  <c r="F168" i="1"/>
  <c r="F167" i="1" s="1"/>
  <c r="G169" i="1"/>
  <c r="F175" i="1"/>
  <c r="D183" i="1"/>
  <c r="D182" i="1" s="1"/>
  <c r="D292" i="1" s="1"/>
  <c r="F189" i="1"/>
  <c r="F193" i="1"/>
  <c r="M187" i="1"/>
  <c r="M163" i="1" s="1"/>
  <c r="H215" i="1"/>
  <c r="H214" i="1" s="1"/>
  <c r="F224" i="1"/>
  <c r="F237" i="1"/>
  <c r="F234" i="1" s="1"/>
  <c r="F249" i="1"/>
  <c r="F252" i="1"/>
  <c r="F257" i="1"/>
  <c r="D266" i="1"/>
  <c r="D265" i="1" s="1"/>
  <c r="F268" i="1"/>
  <c r="F266" i="1" s="1"/>
  <c r="N37" i="1"/>
  <c r="F77" i="1"/>
  <c r="I89" i="1"/>
  <c r="N100" i="1"/>
  <c r="H99" i="1"/>
  <c r="H289" i="1" s="1"/>
  <c r="H187" i="1"/>
  <c r="F13" i="1"/>
  <c r="F12" i="1" s="1"/>
  <c r="E17" i="1"/>
  <c r="F21" i="1"/>
  <c r="O21" i="1" s="1"/>
  <c r="F26" i="1"/>
  <c r="I26" i="1" s="1"/>
  <c r="J26" i="1" s="1"/>
  <c r="I27" i="1"/>
  <c r="J27" i="1" s="1"/>
  <c r="G43" i="1"/>
  <c r="F56" i="1"/>
  <c r="O56" i="1" s="1"/>
  <c r="F66" i="1"/>
  <c r="I66" i="1" s="1"/>
  <c r="J66" i="1" s="1"/>
  <c r="D67" i="1"/>
  <c r="N72" i="1"/>
  <c r="H80" i="1"/>
  <c r="N84" i="1"/>
  <c r="F87" i="1"/>
  <c r="O87" i="1" s="1"/>
  <c r="F91" i="1"/>
  <c r="O91" i="1" s="1"/>
  <c r="F94" i="1"/>
  <c r="I94" i="1" s="1"/>
  <c r="J94" i="1" s="1"/>
  <c r="H93" i="1"/>
  <c r="F103" i="1"/>
  <c r="F109" i="1"/>
  <c r="E118" i="1"/>
  <c r="F137" i="1"/>
  <c r="E142" i="1"/>
  <c r="F154" i="1"/>
  <c r="I154" i="1" s="1"/>
  <c r="F158" i="1"/>
  <c r="I158" i="1" s="1"/>
  <c r="J158" i="1" s="1"/>
  <c r="L169" i="1"/>
  <c r="F192" i="1"/>
  <c r="E194" i="1"/>
  <c r="E187" i="1" s="1"/>
  <c r="O196" i="1"/>
  <c r="N216" i="1"/>
  <c r="N215" i="1" s="1"/>
  <c r="N214" i="1" s="1"/>
  <c r="F223" i="1"/>
  <c r="F226" i="1"/>
  <c r="F225" i="1" s="1"/>
  <c r="F233" i="1"/>
  <c r="F236" i="1"/>
  <c r="F254" i="1"/>
  <c r="F259" i="1"/>
  <c r="H43" i="1"/>
  <c r="O53" i="1"/>
  <c r="G61" i="1"/>
  <c r="G57" i="1" s="1"/>
  <c r="E67" i="1"/>
  <c r="D72" i="1"/>
  <c r="F74" i="1"/>
  <c r="I74" i="1" s="1"/>
  <c r="J74" i="1" s="1"/>
  <c r="H77" i="1"/>
  <c r="N80" i="1"/>
  <c r="G93" i="1"/>
  <c r="N96" i="1"/>
  <c r="G107" i="1"/>
  <c r="G99" i="1" s="1"/>
  <c r="G289" i="1" s="1"/>
  <c r="H128" i="1"/>
  <c r="H127" i="1" s="1"/>
  <c r="H304" i="1" s="1"/>
  <c r="F145" i="1"/>
  <c r="F173" i="1"/>
  <c r="G194" i="1"/>
  <c r="G187" i="1" s="1"/>
  <c r="F205" i="1"/>
  <c r="D234" i="1"/>
  <c r="F264" i="1"/>
  <c r="F267" i="1"/>
  <c r="H276" i="1"/>
  <c r="H275" i="1" s="1"/>
  <c r="N29" i="1"/>
  <c r="N8" i="1"/>
  <c r="I16" i="1"/>
  <c r="J16" i="1" s="1"/>
  <c r="I45" i="1"/>
  <c r="J45" i="1" s="1"/>
  <c r="F68" i="1"/>
  <c r="I68" i="1" s="1"/>
  <c r="N77" i="1"/>
  <c r="L96" i="1"/>
  <c r="I125" i="1"/>
  <c r="J125" i="1" s="1"/>
  <c r="N128" i="1"/>
  <c r="D131" i="1"/>
  <c r="G150" i="1"/>
  <c r="F161" i="1"/>
  <c r="E169" i="1"/>
  <c r="E164" i="1" s="1"/>
  <c r="E229" i="1"/>
  <c r="H240" i="1"/>
  <c r="E247" i="1"/>
  <c r="F253" i="1"/>
  <c r="I253" i="1" s="1"/>
  <c r="J253" i="1" s="1"/>
  <c r="F261" i="1"/>
  <c r="E266" i="1"/>
  <c r="E265" i="1" s="1"/>
  <c r="F272" i="1"/>
  <c r="F25" i="1"/>
  <c r="O25" i="1" s="1"/>
  <c r="F28" i="1"/>
  <c r="E29" i="1"/>
  <c r="L34" i="1"/>
  <c r="L37" i="1"/>
  <c r="D37" i="1"/>
  <c r="F48" i="1"/>
  <c r="F52" i="1"/>
  <c r="O52" i="1" s="1"/>
  <c r="H49" i="1"/>
  <c r="F55" i="1"/>
  <c r="F59" i="1"/>
  <c r="I59" i="1" s="1"/>
  <c r="J59" i="1" s="1"/>
  <c r="E61" i="1"/>
  <c r="G72" i="1"/>
  <c r="L77" i="1"/>
  <c r="F82" i="1"/>
  <c r="O82" i="1" s="1"/>
  <c r="F98" i="1"/>
  <c r="F111" i="1"/>
  <c r="I111" i="1" s="1"/>
  <c r="J111" i="1" s="1"/>
  <c r="F133" i="1"/>
  <c r="J133" i="1" s="1"/>
  <c r="L142" i="1"/>
  <c r="F147" i="1"/>
  <c r="F177" i="1"/>
  <c r="I177" i="1" s="1"/>
  <c r="J177" i="1" s="1"/>
  <c r="F207" i="1"/>
  <c r="D215" i="1"/>
  <c r="D214" i="1" s="1"/>
  <c r="F221" i="1"/>
  <c r="F235" i="1"/>
  <c r="O235" i="1" s="1"/>
  <c r="F244" i="1"/>
  <c r="G247" i="1"/>
  <c r="G240" i="1" s="1"/>
  <c r="G266" i="1"/>
  <c r="G265" i="1" s="1"/>
  <c r="I40" i="1"/>
  <c r="J40" i="1" s="1"/>
  <c r="O40" i="1"/>
  <c r="I10" i="1"/>
  <c r="J10" i="1" s="1"/>
  <c r="O10" i="1"/>
  <c r="I15" i="1"/>
  <c r="O15" i="1"/>
  <c r="J15" i="1"/>
  <c r="O28" i="1"/>
  <c r="I28" i="1"/>
  <c r="O55" i="1"/>
  <c r="N12" i="1"/>
  <c r="N43" i="1"/>
  <c r="I33" i="1"/>
  <c r="J33" i="1" s="1"/>
  <c r="O33" i="1"/>
  <c r="I39" i="1"/>
  <c r="J39" i="1" s="1"/>
  <c r="O39" i="1"/>
  <c r="D310" i="1"/>
  <c r="I46" i="1"/>
  <c r="J46" i="1" s="1"/>
  <c r="O46" i="1"/>
  <c r="I58" i="1"/>
  <c r="O58" i="1"/>
  <c r="J58" i="1"/>
  <c r="I22" i="1"/>
  <c r="O22" i="1"/>
  <c r="J22" i="1"/>
  <c r="O32" i="1"/>
  <c r="I32" i="1"/>
  <c r="J32" i="1" s="1"/>
  <c r="F34" i="1"/>
  <c r="J34" i="1" s="1"/>
  <c r="O35" i="1"/>
  <c r="O34" i="1" s="1"/>
  <c r="J35" i="1"/>
  <c r="I35" i="1"/>
  <c r="I34" i="1" s="1"/>
  <c r="O51" i="1"/>
  <c r="O13" i="1"/>
  <c r="J13" i="1"/>
  <c r="I13" i="1"/>
  <c r="F9" i="1"/>
  <c r="E34" i="1"/>
  <c r="E49" i="1"/>
  <c r="L8" i="1"/>
  <c r="L17" i="1"/>
  <c r="F24" i="1"/>
  <c r="I42" i="1"/>
  <c r="J42" i="1" s="1"/>
  <c r="O47" i="1"/>
  <c r="F50" i="1"/>
  <c r="I53" i="1"/>
  <c r="O60" i="1"/>
  <c r="I98" i="1"/>
  <c r="J98" i="1" s="1"/>
  <c r="O98" i="1"/>
  <c r="O111" i="1"/>
  <c r="F18" i="1"/>
  <c r="J11" i="1"/>
  <c r="O20" i="1"/>
  <c r="O11" i="1"/>
  <c r="L12" i="1"/>
  <c r="O16" i="1"/>
  <c r="N18" i="1"/>
  <c r="N17" i="1" s="1"/>
  <c r="I20" i="1"/>
  <c r="J20" i="1" s="1"/>
  <c r="G23" i="1"/>
  <c r="G7" i="1" s="1"/>
  <c r="O27" i="1"/>
  <c r="I31" i="1"/>
  <c r="J31" i="1" s="1"/>
  <c r="E37" i="1"/>
  <c r="O45" i="1"/>
  <c r="O48" i="1"/>
  <c r="I48" i="1"/>
  <c r="J48" i="1" s="1"/>
  <c r="G49" i="1"/>
  <c r="I51" i="1"/>
  <c r="I52" i="1"/>
  <c r="J52" i="1" s="1"/>
  <c r="N62" i="1"/>
  <c r="N61" i="1" s="1"/>
  <c r="L61" i="1"/>
  <c r="O65" i="1"/>
  <c r="I65" i="1"/>
  <c r="J65" i="1" s="1"/>
  <c r="O73" i="1"/>
  <c r="I73" i="1"/>
  <c r="F84" i="1"/>
  <c r="F37" i="1"/>
  <c r="J64" i="1"/>
  <c r="O64" i="1"/>
  <c r="O70" i="1"/>
  <c r="I70" i="1"/>
  <c r="J70" i="1" s="1"/>
  <c r="O76" i="1"/>
  <c r="I76" i="1"/>
  <c r="J76" i="1" s="1"/>
  <c r="O81" i="1"/>
  <c r="J89" i="1"/>
  <c r="O101" i="1"/>
  <c r="I101" i="1"/>
  <c r="O114" i="1"/>
  <c r="O117" i="1"/>
  <c r="O122" i="1"/>
  <c r="F19" i="1"/>
  <c r="L23" i="1"/>
  <c r="F30" i="1"/>
  <c r="G37" i="1"/>
  <c r="O41" i="1"/>
  <c r="L49" i="1"/>
  <c r="N50" i="1"/>
  <c r="N49" i="1" s="1"/>
  <c r="O63" i="1"/>
  <c r="L57" i="1"/>
  <c r="N67" i="1"/>
  <c r="O88" i="1"/>
  <c r="J88" i="1"/>
  <c r="I88" i="1"/>
  <c r="O92" i="1"/>
  <c r="O104" i="1"/>
  <c r="O110" i="1"/>
  <c r="I110" i="1"/>
  <c r="J110" i="1" s="1"/>
  <c r="F62" i="1"/>
  <c r="M57" i="1"/>
  <c r="M36" i="1" s="1"/>
  <c r="O69" i="1"/>
  <c r="I69" i="1"/>
  <c r="J69" i="1" s="1"/>
  <c r="I75" i="1"/>
  <c r="J75" i="1" s="1"/>
  <c r="O75" i="1"/>
  <c r="I113" i="1"/>
  <c r="J113" i="1" s="1"/>
  <c r="O113" i="1"/>
  <c r="O121" i="1"/>
  <c r="I121" i="1"/>
  <c r="J121" i="1" s="1"/>
  <c r="I38" i="1"/>
  <c r="J53" i="1"/>
  <c r="J54" i="1"/>
  <c r="I54" i="1"/>
  <c r="O66" i="1"/>
  <c r="D57" i="1"/>
  <c r="J87" i="1"/>
  <c r="I87" i="1"/>
  <c r="I91" i="1"/>
  <c r="J91" i="1" s="1"/>
  <c r="O103" i="1"/>
  <c r="D49" i="1"/>
  <c r="I55" i="1"/>
  <c r="J55" i="1" s="1"/>
  <c r="I56" i="1"/>
  <c r="J56" i="1" s="1"/>
  <c r="J106" i="1"/>
  <c r="I105" i="1"/>
  <c r="I108" i="1"/>
  <c r="J108" i="1" s="1"/>
  <c r="O108" i="1"/>
  <c r="O112" i="1"/>
  <c r="I112" i="1"/>
  <c r="J112" i="1" s="1"/>
  <c r="L29" i="1"/>
  <c r="I41" i="1"/>
  <c r="O59" i="1"/>
  <c r="I63" i="1"/>
  <c r="J63" i="1" s="1"/>
  <c r="O83" i="1"/>
  <c r="I102" i="1"/>
  <c r="J102" i="1" s="1"/>
  <c r="O102" i="1"/>
  <c r="I120" i="1"/>
  <c r="J120" i="1"/>
  <c r="O123" i="1"/>
  <c r="I123" i="1"/>
  <c r="J123" i="1" s="1"/>
  <c r="J68" i="1"/>
  <c r="J79" i="1"/>
  <c r="I83" i="1"/>
  <c r="J83" i="1" s="1"/>
  <c r="J86" i="1"/>
  <c r="J90" i="1"/>
  <c r="F95" i="1"/>
  <c r="E96" i="1"/>
  <c r="L128" i="1"/>
  <c r="I134" i="1"/>
  <c r="O136" i="1"/>
  <c r="F138" i="1"/>
  <c r="F131" i="1" s="1"/>
  <c r="J131" i="1" s="1"/>
  <c r="I147" i="1"/>
  <c r="O147" i="1"/>
  <c r="J147" i="1"/>
  <c r="O177" i="1"/>
  <c r="F67" i="1"/>
  <c r="O71" i="1"/>
  <c r="L72" i="1"/>
  <c r="O78" i="1"/>
  <c r="O85" i="1"/>
  <c r="O89" i="1"/>
  <c r="F105" i="1"/>
  <c r="J105" i="1" s="1"/>
  <c r="F116" i="1"/>
  <c r="I130" i="1"/>
  <c r="J130" i="1" s="1"/>
  <c r="I133" i="1"/>
  <c r="O135" i="1"/>
  <c r="N150" i="1"/>
  <c r="N149" i="1" s="1"/>
  <c r="O156" i="1"/>
  <c r="I156" i="1"/>
  <c r="J156" i="1" s="1"/>
  <c r="I190" i="1"/>
  <c r="J190" i="1" s="1"/>
  <c r="O190" i="1"/>
  <c r="E107" i="1"/>
  <c r="E99" i="1" s="1"/>
  <c r="E289" i="1" s="1"/>
  <c r="D118" i="1"/>
  <c r="I124" i="1"/>
  <c r="J124" i="1" s="1"/>
  <c r="O124" i="1"/>
  <c r="I132" i="1"/>
  <c r="O134" i="1"/>
  <c r="O144" i="1"/>
  <c r="J144" i="1"/>
  <c r="I144" i="1"/>
  <c r="O152" i="1"/>
  <c r="I152" i="1"/>
  <c r="J152" i="1" s="1"/>
  <c r="O179" i="1"/>
  <c r="O68" i="1"/>
  <c r="O79" i="1"/>
  <c r="L80" i="1"/>
  <c r="O86" i="1"/>
  <c r="O90" i="1"/>
  <c r="O97" i="1"/>
  <c r="I97" i="1"/>
  <c r="D100" i="1"/>
  <c r="N120" i="1"/>
  <c r="N118" i="1" s="1"/>
  <c r="L131" i="1"/>
  <c r="N131" i="1"/>
  <c r="O133" i="1"/>
  <c r="F140" i="1"/>
  <c r="D139" i="1"/>
  <c r="D127" i="1" s="1"/>
  <c r="D304" i="1" s="1"/>
  <c r="O141" i="1"/>
  <c r="I141" i="1"/>
  <c r="H149" i="1"/>
  <c r="H291" i="1" s="1"/>
  <c r="G164" i="1"/>
  <c r="N164" i="1"/>
  <c r="O168" i="1"/>
  <c r="O167" i="1" s="1"/>
  <c r="O175" i="1"/>
  <c r="J175" i="1"/>
  <c r="I175" i="1"/>
  <c r="O186" i="1"/>
  <c r="I186" i="1"/>
  <c r="J186" i="1" s="1"/>
  <c r="O189" i="1"/>
  <c r="I189" i="1"/>
  <c r="J189" i="1" s="1"/>
  <c r="F188" i="1"/>
  <c r="O193" i="1"/>
  <c r="I193" i="1"/>
  <c r="J193" i="1" s="1"/>
  <c r="O126" i="1"/>
  <c r="I126" i="1"/>
  <c r="O132" i="1"/>
  <c r="I143" i="1"/>
  <c r="F142" i="1"/>
  <c r="J142" i="1" s="1"/>
  <c r="J143" i="1"/>
  <c r="J146" i="1"/>
  <c r="I146" i="1"/>
  <c r="O146" i="1"/>
  <c r="J170" i="1"/>
  <c r="I170" i="1"/>
  <c r="O170" i="1"/>
  <c r="I185" i="1"/>
  <c r="J185" i="1" s="1"/>
  <c r="F183" i="1"/>
  <c r="O185" i="1"/>
  <c r="I71" i="1"/>
  <c r="J71" i="1" s="1"/>
  <c r="I78" i="1"/>
  <c r="I77" i="1" s="1"/>
  <c r="J77" i="1" s="1"/>
  <c r="I109" i="1"/>
  <c r="J109" i="1" s="1"/>
  <c r="O109" i="1"/>
  <c r="G127" i="1"/>
  <c r="G304" i="1" s="1"/>
  <c r="O192" i="1"/>
  <c r="I192" i="1"/>
  <c r="J192" i="1" s="1"/>
  <c r="J85" i="1"/>
  <c r="N94" i="1"/>
  <c r="L93" i="1"/>
  <c r="F129" i="1"/>
  <c r="O145" i="1"/>
  <c r="J145" i="1"/>
  <c r="I145" i="1"/>
  <c r="O148" i="1"/>
  <c r="J148" i="1"/>
  <c r="I148" i="1"/>
  <c r="O151" i="1"/>
  <c r="I151" i="1"/>
  <c r="J151" i="1" s="1"/>
  <c r="I173" i="1"/>
  <c r="J173" i="1" s="1"/>
  <c r="O173" i="1"/>
  <c r="O180" i="1"/>
  <c r="I180" i="1"/>
  <c r="J180" i="1" s="1"/>
  <c r="L105" i="1"/>
  <c r="L99" i="1" s="1"/>
  <c r="N106" i="1"/>
  <c r="N105" i="1" s="1"/>
  <c r="I119" i="1"/>
  <c r="J126" i="1"/>
  <c r="E131" i="1"/>
  <c r="E127" i="1" s="1"/>
  <c r="E304" i="1" s="1"/>
  <c r="E306" i="1" s="1"/>
  <c r="I135" i="1"/>
  <c r="O137" i="1"/>
  <c r="G149" i="1"/>
  <c r="G291" i="1" s="1"/>
  <c r="I191" i="1"/>
  <c r="O191" i="1"/>
  <c r="J191" i="1"/>
  <c r="L150" i="1"/>
  <c r="L161" i="1"/>
  <c r="L167" i="1"/>
  <c r="L164" i="1" s="1"/>
  <c r="L178" i="1"/>
  <c r="N184" i="1"/>
  <c r="N183" i="1" s="1"/>
  <c r="N182" i="1" s="1"/>
  <c r="I202" i="1"/>
  <c r="J202" i="1" s="1"/>
  <c r="O202" i="1"/>
  <c r="I207" i="1"/>
  <c r="J207" i="1" s="1"/>
  <c r="O207" i="1"/>
  <c r="I210" i="1"/>
  <c r="J210" i="1" s="1"/>
  <c r="O210" i="1"/>
  <c r="I221" i="1"/>
  <c r="J221" i="1" s="1"/>
  <c r="O221" i="1"/>
  <c r="N225" i="1"/>
  <c r="G229" i="1"/>
  <c r="E240" i="1"/>
  <c r="J244" i="1"/>
  <c r="I244" i="1"/>
  <c r="O244" i="1"/>
  <c r="O153" i="1"/>
  <c r="I155" i="1"/>
  <c r="J155" i="1" s="1"/>
  <c r="O157" i="1"/>
  <c r="F160" i="1"/>
  <c r="I162" i="1"/>
  <c r="F166" i="1"/>
  <c r="I168" i="1"/>
  <c r="O181" i="1"/>
  <c r="D188" i="1"/>
  <c r="D187" i="1" s="1"/>
  <c r="F195" i="1"/>
  <c r="O227" i="1"/>
  <c r="J227" i="1"/>
  <c r="I227" i="1"/>
  <c r="O250" i="1"/>
  <c r="I250" i="1"/>
  <c r="J250" i="1" s="1"/>
  <c r="O255" i="1"/>
  <c r="I255" i="1"/>
  <c r="J255" i="1" s="1"/>
  <c r="O258" i="1"/>
  <c r="J258" i="1"/>
  <c r="I258" i="1"/>
  <c r="O263" i="1"/>
  <c r="I263" i="1"/>
  <c r="J263" i="1" s="1"/>
  <c r="O269" i="1"/>
  <c r="J269" i="1"/>
  <c r="I269" i="1"/>
  <c r="O274" i="1"/>
  <c r="J274" i="1"/>
  <c r="I274" i="1"/>
  <c r="G306" i="1"/>
  <c r="N143" i="1"/>
  <c r="N142" i="1" s="1"/>
  <c r="G292" i="1"/>
  <c r="H297" i="1"/>
  <c r="I172" i="1"/>
  <c r="J172" i="1" s="1"/>
  <c r="O174" i="1"/>
  <c r="I176" i="1"/>
  <c r="J176" i="1" s="1"/>
  <c r="E178" i="1"/>
  <c r="I198" i="1"/>
  <c r="J198" i="1" s="1"/>
  <c r="O201" i="1"/>
  <c r="J201" i="1"/>
  <c r="I201" i="1"/>
  <c r="O204" i="1"/>
  <c r="I204" i="1"/>
  <c r="J204" i="1" s="1"/>
  <c r="O209" i="1"/>
  <c r="I209" i="1"/>
  <c r="J209" i="1" s="1"/>
  <c r="I220" i="1"/>
  <c r="J220" i="1" s="1"/>
  <c r="O220" i="1"/>
  <c r="O243" i="1"/>
  <c r="I243" i="1"/>
  <c r="J243" i="1" s="1"/>
  <c r="I271" i="1"/>
  <c r="J271" i="1" s="1"/>
  <c r="O271" i="1"/>
  <c r="H306" i="1"/>
  <c r="H292" i="1"/>
  <c r="I197" i="1"/>
  <c r="J224" i="1"/>
  <c r="I224" i="1"/>
  <c r="O224" i="1"/>
  <c r="O237" i="1"/>
  <c r="I249" i="1"/>
  <c r="J249" i="1" s="1"/>
  <c r="O249" i="1"/>
  <c r="J252" i="1"/>
  <c r="I252" i="1"/>
  <c r="O252" i="1"/>
  <c r="I257" i="1"/>
  <c r="J257" i="1" s="1"/>
  <c r="O257" i="1"/>
  <c r="I260" i="1"/>
  <c r="J260" i="1" s="1"/>
  <c r="O260" i="1"/>
  <c r="D165" i="1"/>
  <c r="D164" i="1" s="1"/>
  <c r="I196" i="1"/>
  <c r="J196" i="1" s="1"/>
  <c r="I203" i="1"/>
  <c r="O203" i="1"/>
  <c r="J203" i="1"/>
  <c r="I206" i="1"/>
  <c r="J206" i="1" s="1"/>
  <c r="O206" i="1"/>
  <c r="I211" i="1"/>
  <c r="J211" i="1" s="1"/>
  <c r="O211" i="1"/>
  <c r="O219" i="1"/>
  <c r="I219" i="1"/>
  <c r="J219" i="1" s="1"/>
  <c r="D229" i="1"/>
  <c r="O242" i="1"/>
  <c r="F241" i="1"/>
  <c r="J242" i="1"/>
  <c r="I242" i="1"/>
  <c r="O262" i="1"/>
  <c r="I262" i="1"/>
  <c r="J262" i="1" s="1"/>
  <c r="N276" i="1"/>
  <c r="N275" i="1" s="1"/>
  <c r="I153" i="1"/>
  <c r="J153" i="1" s="1"/>
  <c r="I157" i="1"/>
  <c r="J157" i="1" s="1"/>
  <c r="F171" i="1"/>
  <c r="F169" i="1" s="1"/>
  <c r="I181" i="1"/>
  <c r="I184" i="1"/>
  <c r="I183" i="1" s="1"/>
  <c r="F199" i="1"/>
  <c r="O200" i="1"/>
  <c r="J200" i="1"/>
  <c r="O223" i="1"/>
  <c r="J223" i="1"/>
  <c r="I223" i="1"/>
  <c r="O226" i="1"/>
  <c r="O225" i="1" s="1"/>
  <c r="I226" i="1"/>
  <c r="J226" i="1" s="1"/>
  <c r="O233" i="1"/>
  <c r="O232" i="1" s="1"/>
  <c r="F232" i="1"/>
  <c r="J232" i="1" s="1"/>
  <c r="J233" i="1"/>
  <c r="I233" i="1"/>
  <c r="I232" i="1" s="1"/>
  <c r="J236" i="1"/>
  <c r="I236" i="1"/>
  <c r="O246" i="1"/>
  <c r="I246" i="1"/>
  <c r="J246" i="1" s="1"/>
  <c r="O251" i="1"/>
  <c r="I251" i="1"/>
  <c r="J251" i="1" s="1"/>
  <c r="O254" i="1"/>
  <c r="J254" i="1"/>
  <c r="I254" i="1"/>
  <c r="O259" i="1"/>
  <c r="J259" i="1"/>
  <c r="I259" i="1"/>
  <c r="O270" i="1"/>
  <c r="I270" i="1"/>
  <c r="J270" i="1" s="1"/>
  <c r="O273" i="1"/>
  <c r="J273" i="1"/>
  <c r="I273" i="1"/>
  <c r="I278" i="1"/>
  <c r="J278" i="1" s="1"/>
  <c r="O278" i="1"/>
  <c r="I174" i="1"/>
  <c r="J174" i="1" s="1"/>
  <c r="L194" i="1"/>
  <c r="L187" i="1" s="1"/>
  <c r="N195" i="1"/>
  <c r="N194" i="1" s="1"/>
  <c r="N187" i="1" s="1"/>
  <c r="O205" i="1"/>
  <c r="J205" i="1"/>
  <c r="I205" i="1"/>
  <c r="O208" i="1"/>
  <c r="J208" i="1"/>
  <c r="I208" i="1"/>
  <c r="I264" i="1"/>
  <c r="J264" i="1" s="1"/>
  <c r="O264" i="1"/>
  <c r="I267" i="1"/>
  <c r="J267" i="1" s="1"/>
  <c r="E297" i="1"/>
  <c r="J197" i="1"/>
  <c r="J256" i="1"/>
  <c r="I256" i="1"/>
  <c r="O256" i="1"/>
  <c r="I261" i="1"/>
  <c r="O261" i="1"/>
  <c r="J261" i="1"/>
  <c r="I272" i="1"/>
  <c r="O272" i="1"/>
  <c r="J272" i="1"/>
  <c r="I302" i="1"/>
  <c r="I218" i="1"/>
  <c r="I222" i="1"/>
  <c r="L225" i="1"/>
  <c r="I235" i="1"/>
  <c r="I239" i="1"/>
  <c r="J239" i="1" s="1"/>
  <c r="D241" i="1"/>
  <c r="D240" i="1" s="1"/>
  <c r="N248" i="1"/>
  <c r="N247" i="1" s="1"/>
  <c r="N267" i="1"/>
  <c r="N266" i="1" s="1"/>
  <c r="N265" i="1" s="1"/>
  <c r="F277" i="1"/>
  <c r="E293" i="1"/>
  <c r="F293" i="1" s="1"/>
  <c r="F213" i="1"/>
  <c r="F216" i="1"/>
  <c r="J218" i="1"/>
  <c r="J222" i="1"/>
  <c r="J235" i="1"/>
  <c r="O217" i="1"/>
  <c r="E225" i="1"/>
  <c r="E292" i="1" s="1"/>
  <c r="L232" i="1"/>
  <c r="L229" i="1" s="1"/>
  <c r="O238" i="1"/>
  <c r="O245" i="1"/>
  <c r="F248" i="1"/>
  <c r="L276" i="1"/>
  <c r="L275" i="1" s="1"/>
  <c r="G293" i="1"/>
  <c r="F231" i="1"/>
  <c r="D276" i="1"/>
  <c r="D275" i="1" s="1"/>
  <c r="I238" i="1"/>
  <c r="J238" i="1" s="1"/>
  <c r="I245" i="1"/>
  <c r="J245" i="1" s="1"/>
  <c r="F72" i="1" l="1"/>
  <c r="O74" i="1"/>
  <c r="I81" i="1"/>
  <c r="J81" i="1" s="1"/>
  <c r="I82" i="1"/>
  <c r="J82" i="1" s="1"/>
  <c r="I84" i="1"/>
  <c r="J84" i="1" s="1"/>
  <c r="J92" i="1"/>
  <c r="O96" i="1"/>
  <c r="F100" i="1"/>
  <c r="I103" i="1"/>
  <c r="J103" i="1" s="1"/>
  <c r="F107" i="1"/>
  <c r="F99" i="1" s="1"/>
  <c r="I118" i="1"/>
  <c r="N99" i="1"/>
  <c r="F118" i="1"/>
  <c r="F291" i="1"/>
  <c r="O158" i="1"/>
  <c r="F150" i="1"/>
  <c r="J154" i="1"/>
  <c r="O154" i="1"/>
  <c r="H163" i="1"/>
  <c r="D163" i="1"/>
  <c r="F292" i="1"/>
  <c r="I182" i="1"/>
  <c r="O184" i="1"/>
  <c r="O183" i="1" s="1"/>
  <c r="O182" i="1" s="1"/>
  <c r="I179" i="1"/>
  <c r="J179" i="1" s="1"/>
  <c r="E228" i="1"/>
  <c r="E298" i="1" s="1"/>
  <c r="E300" i="1" s="1"/>
  <c r="O236" i="1"/>
  <c r="I237" i="1"/>
  <c r="J237" i="1"/>
  <c r="M279" i="1"/>
  <c r="N240" i="1"/>
  <c r="N228" i="1" s="1"/>
  <c r="O253" i="1"/>
  <c r="L240" i="1"/>
  <c r="L228" i="1" s="1"/>
  <c r="O268" i="1"/>
  <c r="I268" i="1"/>
  <c r="J268" i="1" s="1"/>
  <c r="H36" i="1"/>
  <c r="H288" i="1" s="1"/>
  <c r="O26" i="1"/>
  <c r="J28" i="1"/>
  <c r="E7" i="1"/>
  <c r="E310" i="1" s="1"/>
  <c r="F310" i="1" s="1"/>
  <c r="I21" i="1"/>
  <c r="J21" i="1" s="1"/>
  <c r="O14" i="1"/>
  <c r="O12" i="1" s="1"/>
  <c r="N7" i="1"/>
  <c r="O37" i="1"/>
  <c r="H228" i="1"/>
  <c r="H298" i="1" s="1"/>
  <c r="H300" i="1" s="1"/>
  <c r="E57" i="1"/>
  <c r="L36" i="1"/>
  <c r="J137" i="1"/>
  <c r="I137" i="1"/>
  <c r="N127" i="1"/>
  <c r="O84" i="1"/>
  <c r="I25" i="1"/>
  <c r="J25" i="1" s="1"/>
  <c r="G297" i="1"/>
  <c r="O44" i="1"/>
  <c r="O43" i="1" s="1"/>
  <c r="I44" i="1"/>
  <c r="G163" i="1"/>
  <c r="D36" i="1"/>
  <c r="D288" i="1" s="1"/>
  <c r="F96" i="1"/>
  <c r="I234" i="1"/>
  <c r="J234" i="1" s="1"/>
  <c r="O234" i="1"/>
  <c r="G228" i="1"/>
  <c r="G298" i="1" s="1"/>
  <c r="J78" i="1"/>
  <c r="O67" i="1"/>
  <c r="O80" i="1"/>
  <c r="L163" i="1"/>
  <c r="F304" i="1"/>
  <c r="F306" i="1" s="1"/>
  <c r="D306" i="1"/>
  <c r="G310" i="1"/>
  <c r="G287" i="1"/>
  <c r="O241" i="1"/>
  <c r="I225" i="1"/>
  <c r="J225" i="1" s="1"/>
  <c r="D228" i="1"/>
  <c r="D298" i="1" s="1"/>
  <c r="E163" i="1"/>
  <c r="F159" i="1"/>
  <c r="F149" i="1" s="1"/>
  <c r="I160" i="1"/>
  <c r="I159" i="1" s="1"/>
  <c r="O160" i="1"/>
  <c r="O159" i="1" s="1"/>
  <c r="L149" i="1"/>
  <c r="O150" i="1"/>
  <c r="I169" i="1"/>
  <c r="O143" i="1"/>
  <c r="O142" i="1" s="1"/>
  <c r="D99" i="1"/>
  <c r="D289" i="1" s="1"/>
  <c r="F289" i="1" s="1"/>
  <c r="I178" i="1"/>
  <c r="J178" i="1" s="1"/>
  <c r="I116" i="1"/>
  <c r="I115" i="1" s="1"/>
  <c r="F115" i="1"/>
  <c r="O116" i="1"/>
  <c r="O115" i="1" s="1"/>
  <c r="O95" i="1"/>
  <c r="I95" i="1"/>
  <c r="I93" i="1" s="1"/>
  <c r="I80" i="1"/>
  <c r="J80" i="1" s="1"/>
  <c r="I12" i="1"/>
  <c r="F215" i="1"/>
  <c r="I216" i="1"/>
  <c r="I215" i="1" s="1"/>
  <c r="I214" i="1" s="1"/>
  <c r="O216" i="1"/>
  <c r="O215" i="1" s="1"/>
  <c r="O214" i="1" s="1"/>
  <c r="J199" i="1"/>
  <c r="O199" i="1"/>
  <c r="I199" i="1"/>
  <c r="O195" i="1"/>
  <c r="I195" i="1"/>
  <c r="F194" i="1"/>
  <c r="O94" i="1"/>
  <c r="N93" i="1"/>
  <c r="I142" i="1"/>
  <c r="J97" i="1"/>
  <c r="I96" i="1"/>
  <c r="J96" i="1" s="1"/>
  <c r="J138" i="1"/>
  <c r="O138" i="1"/>
  <c r="I138" i="1"/>
  <c r="I67" i="1"/>
  <c r="J67" i="1" s="1"/>
  <c r="I50" i="1"/>
  <c r="I49" i="1" s="1"/>
  <c r="O50" i="1"/>
  <c r="O49" i="1" s="1"/>
  <c r="F49" i="1"/>
  <c r="H310" i="1"/>
  <c r="H287" i="1"/>
  <c r="J231" i="1"/>
  <c r="I231" i="1"/>
  <c r="I230" i="1" s="1"/>
  <c r="O231" i="1"/>
  <c r="O230" i="1" s="1"/>
  <c r="O229" i="1" s="1"/>
  <c r="F230" i="1"/>
  <c r="O131" i="1"/>
  <c r="J184" i="1"/>
  <c r="I72" i="1"/>
  <c r="E36" i="1"/>
  <c r="E288" i="1" s="1"/>
  <c r="J12" i="1"/>
  <c r="D309" i="1"/>
  <c r="D311" i="1" s="1"/>
  <c r="F212" i="1"/>
  <c r="I213" i="1"/>
  <c r="I212" i="1" s="1"/>
  <c r="O213" i="1"/>
  <c r="O212" i="1" s="1"/>
  <c r="O267" i="1"/>
  <c r="O266" i="1" s="1"/>
  <c r="O265" i="1" s="1"/>
  <c r="O140" i="1"/>
  <c r="O139" i="1" s="1"/>
  <c r="F139" i="1"/>
  <c r="J139" i="1" s="1"/>
  <c r="J140" i="1"/>
  <c r="I140" i="1"/>
  <c r="I139" i="1" s="1"/>
  <c r="O178" i="1"/>
  <c r="I131" i="1"/>
  <c r="O120" i="1"/>
  <c r="O118" i="1" s="1"/>
  <c r="O107" i="1"/>
  <c r="I37" i="1"/>
  <c r="J101" i="1"/>
  <c r="J73" i="1"/>
  <c r="F8" i="1"/>
  <c r="I9" i="1"/>
  <c r="I8" i="1" s="1"/>
  <c r="O9" i="1"/>
  <c r="O8" i="1" s="1"/>
  <c r="O277" i="1"/>
  <c r="O276" i="1" s="1"/>
  <c r="O275" i="1" s="1"/>
  <c r="F276" i="1"/>
  <c r="I277" i="1"/>
  <c r="J277" i="1" s="1"/>
  <c r="I266" i="1"/>
  <c r="I265" i="1" s="1"/>
  <c r="O171" i="1"/>
  <c r="O169" i="1" s="1"/>
  <c r="I171" i="1"/>
  <c r="J171" i="1" s="1"/>
  <c r="I241" i="1"/>
  <c r="F182" i="1"/>
  <c r="J182" i="1" s="1"/>
  <c r="J183" i="1"/>
  <c r="I188" i="1"/>
  <c r="J188" i="1" s="1"/>
  <c r="L127" i="1"/>
  <c r="I107" i="1"/>
  <c r="F93" i="1"/>
  <c r="F61" i="1"/>
  <c r="F57" i="1" s="1"/>
  <c r="O62" i="1"/>
  <c r="O61" i="1" s="1"/>
  <c r="O57" i="1" s="1"/>
  <c r="I62" i="1"/>
  <c r="I61" i="1" s="1"/>
  <c r="N57" i="1"/>
  <c r="G36" i="1"/>
  <c r="G288" i="1" s="1"/>
  <c r="O100" i="1"/>
  <c r="F23" i="1"/>
  <c r="O24" i="1"/>
  <c r="O23" i="1" s="1"/>
  <c r="I24" i="1"/>
  <c r="I23" i="1" s="1"/>
  <c r="I167" i="1"/>
  <c r="J167" i="1" s="1"/>
  <c r="J168" i="1"/>
  <c r="I150" i="1"/>
  <c r="J150" i="1" s="1"/>
  <c r="J118" i="1"/>
  <c r="O188" i="1"/>
  <c r="N163" i="1"/>
  <c r="D297" i="1"/>
  <c r="O77" i="1"/>
  <c r="J119" i="1"/>
  <c r="I30" i="1"/>
  <c r="I29" i="1" s="1"/>
  <c r="F29" i="1"/>
  <c r="O30" i="1"/>
  <c r="O29" i="1" s="1"/>
  <c r="O72" i="1"/>
  <c r="I18" i="1"/>
  <c r="J18" i="1" s="1"/>
  <c r="O18" i="1"/>
  <c r="F17" i="1"/>
  <c r="F247" i="1"/>
  <c r="I248" i="1"/>
  <c r="I247" i="1" s="1"/>
  <c r="O248" i="1"/>
  <c r="O247" i="1" s="1"/>
  <c r="F265" i="1"/>
  <c r="F165" i="1"/>
  <c r="J166" i="1"/>
  <c r="I166" i="1"/>
  <c r="O166" i="1"/>
  <c r="O165" i="1" s="1"/>
  <c r="O106" i="1"/>
  <c r="O105" i="1" s="1"/>
  <c r="L7" i="1"/>
  <c r="I161" i="1"/>
  <c r="J161" i="1" s="1"/>
  <c r="J162" i="1"/>
  <c r="O129" i="1"/>
  <c r="O128" i="1" s="1"/>
  <c r="I129" i="1"/>
  <c r="I128" i="1" s="1"/>
  <c r="F128" i="1"/>
  <c r="J38" i="1"/>
  <c r="O19" i="1"/>
  <c r="I19" i="1"/>
  <c r="J19" i="1" s="1"/>
  <c r="J37" i="1"/>
  <c r="J72" i="1" l="1"/>
  <c r="I100" i="1"/>
  <c r="J100" i="1" s="1"/>
  <c r="J107" i="1"/>
  <c r="G300" i="1"/>
  <c r="F298" i="1"/>
  <c r="H279" i="1"/>
  <c r="I229" i="1"/>
  <c r="J265" i="1"/>
  <c r="E287" i="1"/>
  <c r="F287" i="1" s="1"/>
  <c r="J44" i="1"/>
  <c r="I43" i="1"/>
  <c r="J43" i="1" s="1"/>
  <c r="I240" i="1"/>
  <c r="E279" i="1"/>
  <c r="I228" i="1"/>
  <c r="I298" i="1" s="1"/>
  <c r="J216" i="1"/>
  <c r="J248" i="1"/>
  <c r="J247" i="1"/>
  <c r="J30" i="1"/>
  <c r="J9" i="1"/>
  <c r="I127" i="1"/>
  <c r="I304" i="1" s="1"/>
  <c r="I306" i="1" s="1"/>
  <c r="O99" i="1"/>
  <c r="F187" i="1"/>
  <c r="F288" i="1"/>
  <c r="O127" i="1"/>
  <c r="J29" i="1"/>
  <c r="G279" i="1"/>
  <c r="G284" i="1" s="1"/>
  <c r="J24" i="1"/>
  <c r="I99" i="1"/>
  <c r="I289" i="1" s="1"/>
  <c r="J160" i="1"/>
  <c r="F164" i="1"/>
  <c r="J165" i="1"/>
  <c r="J23" i="1"/>
  <c r="I57" i="1"/>
  <c r="J57" i="1" s="1"/>
  <c r="O93" i="1"/>
  <c r="O36" i="1" s="1"/>
  <c r="J159" i="1"/>
  <c r="O240" i="1"/>
  <c r="O228" i="1" s="1"/>
  <c r="L279" i="1"/>
  <c r="J266" i="1"/>
  <c r="O17" i="1"/>
  <c r="O7" i="1" s="1"/>
  <c r="J93" i="1"/>
  <c r="D294" i="1"/>
  <c r="O187" i="1"/>
  <c r="I194" i="1"/>
  <c r="I297" i="1" s="1"/>
  <c r="J241" i="1"/>
  <c r="O164" i="1"/>
  <c r="J213" i="1"/>
  <c r="F229" i="1"/>
  <c r="J230" i="1"/>
  <c r="I17" i="1"/>
  <c r="J17" i="1" s="1"/>
  <c r="J129" i="1"/>
  <c r="J49" i="1"/>
  <c r="O194" i="1"/>
  <c r="F214" i="1"/>
  <c r="J214" i="1" s="1"/>
  <c r="J215" i="1"/>
  <c r="O149" i="1"/>
  <c r="F240" i="1"/>
  <c r="F36" i="1"/>
  <c r="J128" i="1"/>
  <c r="F127" i="1"/>
  <c r="J127" i="1" s="1"/>
  <c r="J169" i="1"/>
  <c r="F297" i="1"/>
  <c r="F300" i="1" s="1"/>
  <c r="D300" i="1"/>
  <c r="I310" i="1"/>
  <c r="N36" i="1"/>
  <c r="N279" i="1" s="1"/>
  <c r="I293" i="1"/>
  <c r="I276" i="1"/>
  <c r="I275" i="1" s="1"/>
  <c r="J195" i="1"/>
  <c r="J115" i="1"/>
  <c r="G309" i="1"/>
  <c r="G311" i="1" s="1"/>
  <c r="G294" i="1"/>
  <c r="J8" i="1"/>
  <c r="F7" i="1"/>
  <c r="J50" i="1"/>
  <c r="J116" i="1"/>
  <c r="D279" i="1"/>
  <c r="D284" i="1" s="1"/>
  <c r="I292" i="1"/>
  <c r="I165" i="1"/>
  <c r="I164" i="1" s="1"/>
  <c r="F275" i="1"/>
  <c r="J275" i="1" s="1"/>
  <c r="J276" i="1"/>
  <c r="J61" i="1"/>
  <c r="J212" i="1"/>
  <c r="H309" i="1"/>
  <c r="H311" i="1" s="1"/>
  <c r="H294" i="1"/>
  <c r="H307" i="1" s="1"/>
  <c r="I149" i="1"/>
  <c r="I291" i="1" s="1"/>
  <c r="J62" i="1"/>
  <c r="J95" i="1"/>
  <c r="G307" i="1" l="1"/>
  <c r="I187" i="1"/>
  <c r="J187" i="1" s="1"/>
  <c r="J240" i="1"/>
  <c r="I300" i="1"/>
  <c r="F294" i="1"/>
  <c r="F307" i="1" s="1"/>
  <c r="E294" i="1"/>
  <c r="E307" i="1" s="1"/>
  <c r="E309" i="1"/>
  <c r="F309" i="1" s="1"/>
  <c r="F311" i="1" s="1"/>
  <c r="J194" i="1"/>
  <c r="I7" i="1"/>
  <c r="O163" i="1"/>
  <c r="O279" i="1" s="1"/>
  <c r="J149" i="1"/>
  <c r="J164" i="1"/>
  <c r="F163" i="1"/>
  <c r="I36" i="1"/>
  <c r="I288" i="1" s="1"/>
  <c r="J99" i="1"/>
  <c r="I163" i="1"/>
  <c r="F228" i="1"/>
  <c r="J228" i="1" s="1"/>
  <c r="J229" i="1"/>
  <c r="D307" i="1"/>
  <c r="D314" i="1" s="1"/>
  <c r="J163" i="1" l="1"/>
  <c r="I279" i="1"/>
  <c r="I309" i="1"/>
  <c r="I311" i="1" s="1"/>
  <c r="J7" i="1"/>
  <c r="I287" i="1"/>
  <c r="I294" i="1" s="1"/>
  <c r="I307" i="1" s="1"/>
  <c r="F279" i="1"/>
  <c r="J36" i="1"/>
  <c r="J279" i="1" l="1"/>
</calcChain>
</file>

<file path=xl/sharedStrings.xml><?xml version="1.0" encoding="utf-8"?>
<sst xmlns="http://schemas.openxmlformats.org/spreadsheetml/2006/main" count="975" uniqueCount="588">
  <si>
    <t>PRESUPUESTO ORDINARIO 2020</t>
  </si>
  <si>
    <t>INFORME DE EJECUCIÓN PRESUPUESTARIA</t>
  </si>
  <si>
    <t>EN COLONES</t>
  </si>
  <si>
    <t>CONCEPTO</t>
  </si>
  <si>
    <t>PRESUPUESTO TOTAL</t>
  </si>
  <si>
    <t xml:space="preserve">MODIFICACIONES </t>
  </si>
  <si>
    <t>GASTO REAL</t>
  </si>
  <si>
    <t>GASTO ACUMULADO</t>
  </si>
  <si>
    <t>PRESUPUESTO DISPONIBLE</t>
  </si>
  <si>
    <t>ESTE TRIMESTRE</t>
  </si>
  <si>
    <t>ACUMULADO</t>
  </si>
  <si>
    <t>TOTAL</t>
  </si>
  <si>
    <t>DIFERENCIA</t>
  </si>
  <si>
    <t>(1)</t>
  </si>
  <si>
    <t>FEBRERO</t>
  </si>
  <si>
    <t>ABSOLUTO</t>
  </si>
  <si>
    <t>RELATIVO</t>
  </si>
  <si>
    <t>TRIMESTRE ANTERIOR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</si>
  <si>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</si>
  <si>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</si>
  <si>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</si>
  <si>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</si>
  <si>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</si>
  <si>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</si>
  <si>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</si>
  <si>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</si>
  <si>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</si>
  <si>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</si>
  <si>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</si>
  <si>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</si>
  <si>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</si>
  <si>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</si>
  <si>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</si>
  <si>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</si>
  <si>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</si>
  <si>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</si>
  <si>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</si>
  <si>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</si>
  <si>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</si>
  <si>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</si>
  <si>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</si>
  <si>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</si>
  <si>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</si>
  <si>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</si>
  <si>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</si>
  <si>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</si>
  <si>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</si>
  <si>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</si>
  <si>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</si>
  <si>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</si>
  <si>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</si>
  <si>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</si>
  <si>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</si>
  <si>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</si>
  <si>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</si>
  <si>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</si>
  <si>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</si>
  <si>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</si>
  <si>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</si>
  <si>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</si>
  <si>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</si>
  <si>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</si>
  <si>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</si>
  <si>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</si>
  <si>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</si>
  <si>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</si>
  <si>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</si>
  <si>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</si>
  <si>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</si>
  <si>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</si>
  <si>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</si>
  <si>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</si>
  <si>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</si>
  <si>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</si>
  <si>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</si>
  <si>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</si>
  <si>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</si>
  <si>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</si>
  <si>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</si>
  <si>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</si>
  <si>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</si>
  <si>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</si>
  <si>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</si>
  <si>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</si>
  <si>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</si>
  <si>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</si>
  <si>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</si>
  <si>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</si>
  <si>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</si>
  <si>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</si>
  <si>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</si>
  <si>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</si>
  <si>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</si>
  <si>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</si>
  <si>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</si>
  <si>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</si>
  <si>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</si>
  <si>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</si>
  <si>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</si>
  <si>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</si>
  <si>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</si>
  <si>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</si>
  <si>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</si>
  <si>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</si>
  <si>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</si>
  <si>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</si>
  <si>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</si>
  <si>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</si>
  <si>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</si>
  <si>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</si>
  <si>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</si>
  <si>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</si>
  <si>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</si>
  <si>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</si>
  <si>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</si>
  <si>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</si>
  <si>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</si>
  <si>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</si>
  <si>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</si>
  <si>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</si>
  <si>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</si>
  <si>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</si>
  <si>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</si>
  <si>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</si>
  <si>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</si>
  <si>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</si>
  <si>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</si>
  <si>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</si>
  <si>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</si>
  <si>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</si>
  <si>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</si>
  <si>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</si>
  <si>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</si>
  <si>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</si>
  <si>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</si>
  <si>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</si>
  <si>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</si>
  <si>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</si>
  <si>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</si>
  <si>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</si>
  <si>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</si>
  <si>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</si>
  <si>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</si>
  <si>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</si>
  <si>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</si>
  <si>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</si>
  <si>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</si>
  <si>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</si>
  <si>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</si>
  <si>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</si>
  <si>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</si>
  <si>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</si>
  <si>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</si>
  <si>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</si>
  <si>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</si>
  <si>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</si>
  <si>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</si>
  <si>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</si>
  <si>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</si>
  <si>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</si>
  <si>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</si>
  <si>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</si>
  <si>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</si>
  <si>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</si>
  <si>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</si>
  <si>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</si>
  <si>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</si>
  <si>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</si>
  <si>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</si>
  <si>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</si>
  <si>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</si>
  <si>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</si>
  <si>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</si>
  <si>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</si>
  <si>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</si>
  <si>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</si>
  <si>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</si>
  <si>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</si>
  <si>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</si>
  <si>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</si>
  <si>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</si>
  <si>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</si>
  <si>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</si>
  <si>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</si>
  <si>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</si>
  <si>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</si>
  <si>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</si>
  <si>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</si>
  <si>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</si>
  <si>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</si>
  <si>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</si>
  <si>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</si>
  <si>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</si>
  <si>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</si>
  <si>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</si>
  <si>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</si>
  <si>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</si>
  <si>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</si>
  <si>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</si>
  <si>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</si>
  <si>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</si>
  <si>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</si>
  <si>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</si>
  <si>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</si>
  <si>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</si>
  <si>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</si>
  <si>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</si>
  <si>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</si>
  <si>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</si>
  <si>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</si>
  <si>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</si>
  <si>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</si>
  <si>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</si>
  <si>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</si>
  <si>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</si>
  <si>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</si>
  <si>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</si>
  <si>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</si>
  <si>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</si>
  <si>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</si>
  <si>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</si>
  <si>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</si>
  <si>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</si>
  <si>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</si>
  <si>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</si>
  <si>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</si>
  <si>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</si>
  <si>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</si>
  <si>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</si>
  <si>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</si>
  <si>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</si>
  <si>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</si>
  <si>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</si>
  <si>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</si>
  <si>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</si>
  <si>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</si>
  <si>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</si>
  <si>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</si>
  <si>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</si>
  <si>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</si>
  <si>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</si>
  <si>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</si>
  <si>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</si>
  <si>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</si>
  <si>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</si>
  <si>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</si>
  <si>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</si>
  <si>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</si>
  <si>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</si>
  <si>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</si>
  <si>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</si>
  <si>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</si>
  <si>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</si>
  <si>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</si>
  <si>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</si>
  <si>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</si>
  <si>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</si>
  <si>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</si>
  <si>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</si>
  <si>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</si>
  <si>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</si>
  <si>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</si>
  <si>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</si>
  <si>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</si>
  <si>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</si>
  <si>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</si>
  <si>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</si>
  <si>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</si>
  <si>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</si>
  <si>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</si>
  <si>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</si>
  <si>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</si>
  <si>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</si>
  <si>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</si>
  <si>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</si>
  <si>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</si>
  <si>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</si>
  <si>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</si>
  <si>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</si>
  <si>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</si>
  <si>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</si>
  <si>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</si>
  <si>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</si>
  <si>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</si>
  <si>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</si>
  <si>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</si>
  <si>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</si>
  <si>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</si>
  <si>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</si>
  <si>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</si>
  <si>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</si>
  <si>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</si>
  <si>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</si>
  <si>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</si>
  <si>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</si>
  <si>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</si>
  <si>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</si>
  <si>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</si>
  <si>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</si>
  <si>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</si>
  <si>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</si>
  <si>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</si>
  <si>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</si>
  <si>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</si>
  <si>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</si>
  <si>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</si>
  <si>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</si>
  <si>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</si>
  <si>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</si>
  <si>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</si>
  <si>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</si>
  <si>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</si>
  <si>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</si>
  <si>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</si>
  <si>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</si>
  <si>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</si>
  <si>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</si>
  <si>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</si>
  <si>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</si>
  <si>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</si>
  <si>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</si>
  <si>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</si>
  <si>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</si>
  <si>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</si>
  <si>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</si>
  <si>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</si>
  <si>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</si>
  <si>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</si>
  <si>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</si>
  <si>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</si>
  <si>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</si>
  <si>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</si>
  <si>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</si>
  <si>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</si>
  <si>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</si>
  <si>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</si>
  <si>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</si>
  <si>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</si>
  <si>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</si>
  <si>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</si>
  <si>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</si>
  <si>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</si>
  <si>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</si>
  <si>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</si>
  <si>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</si>
  <si>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</si>
  <si>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</si>
  <si>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</si>
  <si>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</si>
  <si>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</si>
  <si>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</si>
  <si>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</si>
  <si>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</si>
  <si>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</si>
  <si>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</si>
  <si>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</si>
  <si>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</si>
  <si>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</si>
  <si>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</si>
  <si>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</si>
  <si>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</si>
  <si>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</si>
  <si>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</si>
  <si>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</si>
  <si>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</si>
  <si>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</si>
  <si>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</si>
  <si>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</si>
  <si>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</si>
  <si>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</si>
  <si>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</si>
  <si>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</si>
  <si>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</si>
  <si>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</si>
  <si>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</si>
  <si>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</si>
  <si>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</si>
  <si>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</si>
  <si>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</si>
  <si>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</si>
  <si>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</si>
  <si>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</si>
  <si>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</si>
  <si>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</si>
  <si>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</si>
  <si>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</si>
  <si>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</si>
  <si>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</si>
  <si>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</si>
  <si>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</si>
  <si>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</si>
  <si>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</si>
  <si>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</si>
  <si>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</si>
  <si>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</si>
  <si>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</si>
  <si>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</si>
  <si>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</si>
  <si>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</si>
  <si>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</si>
  <si>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</si>
  <si>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</si>
  <si>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</si>
  <si>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</si>
  <si>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</si>
  <si>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</si>
  <si>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</si>
  <si>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</si>
  <si>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</si>
  <si>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</si>
  <si>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</si>
  <si>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</si>
  <si>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</si>
  <si>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</si>
  <si>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</si>
  <si>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</si>
  <si>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</si>
  <si>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</si>
  <si>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</si>
  <si>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</si>
  <si>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</si>
  <si>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</si>
  <si>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</si>
  <si>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</si>
  <si>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</si>
  <si>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</si>
  <si>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</si>
  <si>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</si>
  <si>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</si>
  <si>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</si>
  <si>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</si>
  <si>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</si>
  <si>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</si>
  <si>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</si>
  <si>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</si>
  <si>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</si>
  <si>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</si>
  <si>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</si>
  <si>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</si>
  <si>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</si>
  <si>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</si>
  <si>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</si>
  <si>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</si>
  <si>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</si>
  <si>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</si>
  <si>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</si>
  <si>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</si>
  <si>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</si>
  <si>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</si>
  <si>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</si>
  <si>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</si>
  <si>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</si>
  <si>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</si>
  <si>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</si>
  <si>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</si>
  <si>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</si>
  <si>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</si>
  <si>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</si>
  <si>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</si>
  <si>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</si>
  <si>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</si>
  <si>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</si>
  <si>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</si>
  <si>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</si>
  <si>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</si>
  <si>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</si>
  <si>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</si>
  <si>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</si>
  <si>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</si>
  <si>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</si>
  <si>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</si>
  <si>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</si>
  <si>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</si>
  <si>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</si>
  <si>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</si>
  <si>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</si>
  <si>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</si>
  <si>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</si>
  <si>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</si>
  <si>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</si>
  <si>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</si>
  <si>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</si>
  <si>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</si>
  <si>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</si>
  <si>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</si>
  <si>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</si>
  <si>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 AL PRESUPUESTO ORDINARIO  DEL BANCO HIPOTECARIO DE LA VIVIENDA PARA EL PERIODO 2020.</t>
  </si>
  <si>
    <t>Cifras de Control</t>
  </si>
  <si>
    <t>Diferencias</t>
  </si>
  <si>
    <t>CUENTA GENERAL</t>
  </si>
  <si>
    <t>Remuneraciones</t>
  </si>
  <si>
    <t>Servicios</t>
  </si>
  <si>
    <t>Materiales y Suministros</t>
  </si>
  <si>
    <t xml:space="preserve">Intereses y Comisiones </t>
  </si>
  <si>
    <t>Bienes Duraderos</t>
  </si>
  <si>
    <t>Transferencias Corrientes</t>
  </si>
  <si>
    <t>TOTAL FUENTE CUENTA GENERAL</t>
  </si>
  <si>
    <t>FUENTE FOSUVI</t>
  </si>
  <si>
    <t>Comisiones y gastos por servicios financieros y comerciales.</t>
  </si>
  <si>
    <t>Transferencias de Capital</t>
  </si>
  <si>
    <t>TOTAL FUENTE FOSUVI</t>
  </si>
  <si>
    <t>FUENTE FONAVI</t>
  </si>
  <si>
    <t>Intereses y Comisiones</t>
  </si>
  <si>
    <t>TOTAL FUENTE FONAVI</t>
  </si>
  <si>
    <t>TOTAL PRESUPUESTO</t>
  </si>
  <si>
    <t>GASTOS ADMINISTRATIVOS</t>
  </si>
  <si>
    <t>Planilla</t>
  </si>
  <si>
    <t>Peso</t>
  </si>
  <si>
    <t>INFORME DE EJECUCIÓN PRESUPUESTARIA DE INGRESOS</t>
  </si>
  <si>
    <t>CÓDIGO</t>
  </si>
  <si>
    <t>PARTIDAS</t>
  </si>
  <si>
    <t>PRESUPUESTO ORDINARIO</t>
  </si>
  <si>
    <t>MODIFICACIONES (1)</t>
  </si>
  <si>
    <t>INGRESO REAL FEBRERO</t>
  </si>
  <si>
    <t>INGRESO ACUMULADO  FEBRERO</t>
  </si>
  <si>
    <t>ACUMULADO TRIMESTRE ANTERIOR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</si>
  <si>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</si>
  <si>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</si>
  <si>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</si>
  <si>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</si>
  <si>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</si>
  <si>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</si>
  <si>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</si>
  <si>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</si>
  <si>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</si>
  <si>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</si>
  <si>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</si>
  <si>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</si>
  <si>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</si>
  <si>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</si>
  <si>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</si>
  <si>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</si>
  <si>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</si>
  <si>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</si>
  <si>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</si>
  <si>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</si>
  <si>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</si>
  <si>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</si>
  <si>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</si>
  <si>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</si>
  <si>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</si>
  <si>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</si>
  <si>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</si>
  <si>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</si>
  <si>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</si>
  <si>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</si>
  <si>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</si>
  <si>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</si>
  <si>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</si>
  <si>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</si>
  <si>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</si>
  <si>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</si>
  <si>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</si>
  <si>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</si>
  <si>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</si>
  <si>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</si>
  <si>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</si>
  <si>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</si>
  <si>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</si>
  <si>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</si>
  <si>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</si>
  <si>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</si>
  <si>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</si>
  <si>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</si>
  <si>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</si>
  <si>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</si>
  <si>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</si>
  <si>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</si>
  <si>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</si>
  <si>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</si>
  <si>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</si>
  <si>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</si>
  <si>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</si>
  <si>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</si>
  <si>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</si>
  <si>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</si>
  <si>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</si>
  <si>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</si>
  <si>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</si>
  <si>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</si>
  <si>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</si>
  <si>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</si>
  <si>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</si>
  <si>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</si>
  <si>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</si>
  <si>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</si>
  <si>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 1,  AL PRESUPUESTO ORDINARIO  PARA EL PERIODO 2020.</t>
  </si>
  <si>
    <t>AL 29 DE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</si>
</sst>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;[Red]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9" fontId="3" fillId="0" borderId="6" xfId="2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0" fontId="3" fillId="0" borderId="5" xfId="2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10" fontId="3" fillId="0" borderId="10" xfId="2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 applyProtection="1">
      <alignment vertical="center"/>
      <protection locked="0"/>
    </xf>
    <xf numFmtId="10" fontId="2" fillId="0" borderId="10" xfId="2" applyNumberFormat="1" applyFont="1" applyBorder="1" applyAlignment="1" applyProtection="1">
      <alignment vertical="center"/>
      <protection locked="0"/>
    </xf>
    <xf numFmtId="10" fontId="2" fillId="0" borderId="10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49" fontId="2" fillId="0" borderId="9" xfId="0" quotePrefix="1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 wrapText="1" shrinkToFit="1"/>
    </xf>
    <xf numFmtId="49" fontId="3" fillId="0" borderId="9" xfId="0" quotePrefix="1" applyNumberFormat="1" applyFont="1" applyBorder="1" applyAlignment="1">
      <alignment vertical="center"/>
    </xf>
    <xf numFmtId="10" fontId="3" fillId="0" borderId="6" xfId="2" applyNumberFormat="1" applyFont="1" applyBorder="1" applyAlignment="1">
      <alignment horizontal="right" vertical="center"/>
    </xf>
    <xf numFmtId="4" fontId="2" fillId="0" borderId="10" xfId="0" applyNumberFormat="1" applyFont="1" applyBorder="1" applyAlignment="1" applyProtection="1">
      <alignment horizontal="right" vertical="center"/>
      <protection locked="0"/>
    </xf>
    <xf numFmtId="10" fontId="2" fillId="0" borderId="10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justify" vertical="center" wrapText="1" shrinkToFit="1"/>
    </xf>
    <xf numFmtId="10" fontId="3" fillId="0" borderId="10" xfId="2" applyNumberFormat="1" applyFont="1" applyFill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10" fontId="2" fillId="0" borderId="10" xfId="2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4" xfId="0" applyNumberFormat="1" applyFont="1" applyBorder="1" applyAlignment="1">
      <alignment vertical="center"/>
    </xf>
    <xf numFmtId="0" fontId="2" fillId="0" borderId="12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10" fontId="2" fillId="0" borderId="5" xfId="2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vertical="center"/>
    </xf>
    <xf numFmtId="165" fontId="3" fillId="0" borderId="0" xfId="3" quotePrefix="1" applyNumberFormat="1" applyFont="1" applyAlignment="1">
      <alignment vertical="center"/>
    </xf>
    <xf numFmtId="165" fontId="3" fillId="3" borderId="0" xfId="3" quotePrefix="1" applyNumberFormat="1" applyFont="1" applyFill="1" applyAlignment="1">
      <alignment vertical="center"/>
    </xf>
    <xf numFmtId="9" fontId="3" fillId="3" borderId="0" xfId="2" quotePrefix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40" fontId="3" fillId="0" borderId="6" xfId="1" applyNumberFormat="1" applyFont="1" applyBorder="1"/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40" fontId="2" fillId="0" borderId="6" xfId="1" applyNumberFormat="1" applyFont="1" applyBorder="1"/>
    <xf numFmtId="0" fontId="2" fillId="0" borderId="9" xfId="0" applyFont="1" applyBorder="1" applyAlignment="1">
      <alignment horizontal="justify" vertical="center" wrapText="1"/>
    </xf>
    <xf numFmtId="0" fontId="3" fillId="4" borderId="7" xfId="0" applyFont="1" applyFill="1" applyBorder="1" applyAlignment="1">
      <alignment vertical="center"/>
    </xf>
    <xf numFmtId="40" fontId="3" fillId="4" borderId="6" xfId="1" applyNumberFormat="1" applyFont="1" applyFill="1" applyBorder="1"/>
    <xf numFmtId="4" fontId="3" fillId="4" borderId="6" xfId="0" applyNumberFormat="1" applyFont="1" applyFill="1" applyBorder="1" applyAlignment="1">
      <alignment vertical="center"/>
    </xf>
    <xf numFmtId="4" fontId="3" fillId="4" borderId="6" xfId="1" applyNumberFormat="1" applyFont="1" applyFill="1" applyBorder="1"/>
    <xf numFmtId="0" fontId="3" fillId="0" borderId="7" xfId="0" applyFont="1" applyBorder="1" applyAlignment="1">
      <alignment vertical="center"/>
    </xf>
    <xf numFmtId="166" fontId="3" fillId="0" borderId="6" xfId="0" applyNumberFormat="1" applyFont="1" applyBorder="1" applyAlignment="1">
      <alignment horizontal="center"/>
    </xf>
    <xf numFmtId="0" fontId="2" fillId="0" borderId="9" xfId="0" applyFont="1" applyBorder="1" applyAlignment="1">
      <alignment horizontal="justify" vertical="center" wrapText="1" shrinkToFit="1"/>
    </xf>
    <xf numFmtId="0" fontId="2" fillId="0" borderId="7" xfId="0" applyFont="1" applyBorder="1" applyAlignment="1">
      <alignment horizontal="justify" vertical="center" wrapText="1" shrinkToFit="1"/>
    </xf>
    <xf numFmtId="0" fontId="3" fillId="5" borderId="7" xfId="0" applyFont="1" applyFill="1" applyBorder="1" applyAlignment="1">
      <alignment vertical="center"/>
    </xf>
    <xf numFmtId="40" fontId="3" fillId="5" borderId="6" xfId="1" applyNumberFormat="1" applyFont="1" applyFill="1" applyBorder="1"/>
    <xf numFmtId="4" fontId="3" fillId="5" borderId="6" xfId="1" applyNumberFormat="1" applyFont="1" applyFill="1" applyBorder="1"/>
    <xf numFmtId="0" fontId="3" fillId="6" borderId="7" xfId="0" applyFont="1" applyFill="1" applyBorder="1" applyAlignment="1">
      <alignment vertical="center"/>
    </xf>
    <xf numFmtId="40" fontId="3" fillId="6" borderId="6" xfId="1" applyNumberFormat="1" applyFont="1" applyFill="1" applyBorder="1"/>
    <xf numFmtId="4" fontId="3" fillId="6" borderId="6" xfId="1" applyNumberFormat="1" applyFont="1" applyFill="1" applyBorder="1"/>
    <xf numFmtId="4" fontId="3" fillId="0" borderId="6" xfId="1" applyNumberFormat="1" applyFont="1" applyBorder="1"/>
    <xf numFmtId="0" fontId="3" fillId="0" borderId="8" xfId="0" applyFont="1" applyBorder="1" applyAlignment="1">
      <alignment vertical="center"/>
    </xf>
    <xf numFmtId="40" fontId="3" fillId="0" borderId="8" xfId="1" applyNumberFormat="1" applyFont="1" applyBorder="1"/>
    <xf numFmtId="4" fontId="3" fillId="0" borderId="8" xfId="1" applyNumberFormat="1" applyFont="1" applyBorder="1"/>
    <xf numFmtId="4" fontId="3" fillId="0" borderId="6" xfId="0" applyNumberFormat="1" applyFont="1" applyBorder="1" applyAlignment="1">
      <alignment vertical="center"/>
    </xf>
    <xf numFmtId="10" fontId="3" fillId="0" borderId="6" xfId="0" applyNumberFormat="1" applyFont="1" applyBorder="1" applyAlignment="1">
      <alignment vertical="center"/>
    </xf>
    <xf numFmtId="40" fontId="3" fillId="0" borderId="0" xfId="1" applyNumberFormat="1" applyFont="1" applyBorder="1"/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/>
    </xf>
    <xf numFmtId="4" fontId="8" fillId="0" borderId="0" xfId="5" applyNumberFormat="1" applyFon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49" fontId="6" fillId="0" borderId="4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6" fillId="0" borderId="8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0" fontId="6" fillId="0" borderId="6" xfId="4" applyFont="1" applyBorder="1" applyAlignment="1">
      <alignment vertical="center"/>
    </xf>
    <xf numFmtId="4" fontId="6" fillId="0" borderId="5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9" fontId="6" fillId="0" borderId="7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vertical="center"/>
    </xf>
    <xf numFmtId="49" fontId="6" fillId="0" borderId="9" xfId="4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4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center" vertical="center"/>
    </xf>
    <xf numFmtId="49" fontId="8" fillId="0" borderId="11" xfId="4" applyNumberFormat="1" applyFont="1" applyBorder="1" applyAlignment="1">
      <alignment horizontal="center" vertical="center"/>
    </xf>
    <xf numFmtId="49" fontId="8" fillId="0" borderId="13" xfId="4" applyNumberFormat="1" applyFont="1" applyBorder="1" applyAlignment="1">
      <alignment horizontal="center" vertical="center"/>
    </xf>
    <xf numFmtId="0" fontId="8" fillId="0" borderId="6" xfId="4" applyFont="1" applyBorder="1" applyAlignment="1">
      <alignment horizontal="left" vertical="center"/>
    </xf>
    <xf numFmtId="4" fontId="8" fillId="0" borderId="6" xfId="4" applyNumberFormat="1" applyFont="1" applyBorder="1" applyAlignment="1" applyProtection="1">
      <alignment horizontal="right" vertical="center"/>
      <protection locked="0"/>
    </xf>
    <xf numFmtId="4" fontId="8" fillId="0" borderId="6" xfId="5" applyNumberFormat="1" applyFont="1" applyBorder="1" applyAlignment="1" applyProtection="1">
      <alignment vertical="center"/>
      <protection locked="0"/>
    </xf>
    <xf numFmtId="0" fontId="6" fillId="0" borderId="6" xfId="4" quotePrefix="1" applyFont="1" applyBorder="1" applyAlignment="1">
      <alignment horizontal="left" vertical="center"/>
    </xf>
    <xf numFmtId="0" fontId="6" fillId="0" borderId="6" xfId="4" quotePrefix="1" applyFont="1" applyBorder="1" applyAlignment="1">
      <alignment horizontal="justify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1" xfId="4" applyNumberFormat="1" applyFont="1" applyBorder="1" applyAlignment="1">
      <alignment horizontal="center" vertical="center"/>
    </xf>
    <xf numFmtId="49" fontId="3" fillId="0" borderId="7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 applyProtection="1">
      <alignment horizontal="right" vertical="center"/>
      <protection locked="0"/>
    </xf>
    <xf numFmtId="49" fontId="2" fillId="0" borderId="1" xfId="4" applyNumberFormat="1" applyFont="1" applyBorder="1" applyAlignment="1">
      <alignment horizontal="center" vertical="center"/>
    </xf>
    <xf numFmtId="49" fontId="2" fillId="0" borderId="11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right" vertical="center"/>
    </xf>
    <xf numFmtId="0" fontId="8" fillId="0" borderId="7" xfId="5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8" fillId="0" borderId="0" xfId="5" applyFont="1" applyAlignment="1" applyProtection="1">
      <alignment horizontal="center" vertical="center"/>
      <protection locked="0"/>
    </xf>
    <xf numFmtId="3" fontId="6" fillId="0" borderId="5" xfId="4" applyNumberFormat="1" applyFont="1" applyBorder="1" applyAlignment="1">
      <alignment vertical="center"/>
    </xf>
    <xf numFmtId="3" fontId="6" fillId="0" borderId="6" xfId="4" applyNumberFormat="1" applyFont="1" applyBorder="1" applyAlignment="1">
      <alignment vertical="center"/>
    </xf>
    <xf numFmtId="3" fontId="8" fillId="0" borderId="6" xfId="5" applyNumberFormat="1" applyFont="1" applyBorder="1" applyAlignment="1" applyProtection="1">
      <alignment vertical="center"/>
      <protection locked="0"/>
    </xf>
    <xf numFmtId="3" fontId="6" fillId="0" borderId="6" xfId="4" applyNumberFormat="1" applyFont="1" applyBorder="1" applyAlignment="1" applyProtection="1">
      <alignment horizontal="right" vertical="center"/>
      <protection locked="0"/>
    </xf>
    <xf numFmtId="3" fontId="8" fillId="0" borderId="6" xfId="4" applyNumberFormat="1" applyFont="1" applyBorder="1" applyAlignment="1" applyProtection="1">
      <alignment horizontal="right" vertical="center"/>
      <protection locked="0"/>
    </xf>
    <xf numFmtId="3" fontId="6" fillId="0" borderId="6" xfId="4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3" fontId="8" fillId="0" borderId="6" xfId="4" applyNumberFormat="1" applyFont="1" applyBorder="1" applyAlignment="1">
      <alignment vertical="center"/>
    </xf>
    <xf numFmtId="0" fontId="8" fillId="0" borderId="6" xfId="4" quotePrefix="1" applyFont="1" applyBorder="1" applyAlignment="1">
      <alignment horizontal="left" vertical="center"/>
    </xf>
    <xf numFmtId="0" fontId="8" fillId="0" borderId="6" xfId="4" applyFont="1" applyBorder="1" applyAlignment="1">
      <alignment vertical="center"/>
    </xf>
    <xf numFmtId="0" fontId="8" fillId="0" borderId="6" xfId="4" quotePrefix="1" applyFont="1" applyBorder="1" applyAlignment="1">
      <alignment horizontal="justify" vertical="center"/>
    </xf>
    <xf numFmtId="0" fontId="6" fillId="0" borderId="0" xfId="5" applyFont="1" applyAlignment="1" applyProtection="1">
      <alignment vertical="center"/>
      <protection locked="0"/>
    </xf>
    <xf numFmtId="3" fontId="2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  <protection locked="0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3" fillId="3" borderId="0" xfId="3" quotePrefix="1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6" xfId="1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3" fillId="4" borderId="6" xfId="1" applyNumberFormat="1" applyFont="1" applyFill="1" applyBorder="1"/>
    <xf numFmtId="3" fontId="3" fillId="5" borderId="6" xfId="1" applyNumberFormat="1" applyFont="1" applyFill="1" applyBorder="1"/>
    <xf numFmtId="3" fontId="3" fillId="6" borderId="6" xfId="1" applyNumberFormat="1" applyFont="1" applyFill="1" applyBorder="1"/>
    <xf numFmtId="3" fontId="3" fillId="0" borderId="6" xfId="1" applyNumberFormat="1" applyFont="1" applyBorder="1"/>
    <xf numFmtId="3" fontId="3" fillId="0" borderId="8" xfId="1" applyNumberFormat="1" applyFont="1" applyBorder="1"/>
    <xf numFmtId="3" fontId="3" fillId="0" borderId="6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/>
    </xf>
    <xf numFmtId="0" fontId="3" fillId="0" borderId="6" xfId="0" quotePrefix="1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6" fillId="0" borderId="3" xfId="4" applyNumberFormat="1" applyFont="1" applyBorder="1" applyAlignment="1">
      <alignment horizontal="center" vertical="center"/>
    </xf>
    <xf numFmtId="4" fontId="6" fillId="0" borderId="5" xfId="4" applyNumberFormat="1" applyFont="1" applyBorder="1" applyAlignment="1">
      <alignment horizontal="center" vertical="center"/>
    </xf>
    <xf numFmtId="165" fontId="6" fillId="0" borderId="0" xfId="3" quotePrefix="1" applyNumberFormat="1" applyFont="1" applyAlignment="1">
      <alignment horizontal="justify" vertical="center"/>
    </xf>
    <xf numFmtId="4" fontId="6" fillId="0" borderId="6" xfId="5" applyNumberFormat="1" applyFont="1" applyBorder="1" applyAlignment="1">
      <alignment horizontal="center" vertical="center" wrapText="1"/>
    </xf>
    <xf numFmtId="0" fontId="6" fillId="0" borderId="6" xfId="4" applyFont="1" applyBorder="1" applyAlignment="1" applyProtection="1">
      <alignment horizontal="center" vertical="center"/>
      <protection locked="0"/>
    </xf>
    <xf numFmtId="4" fontId="6" fillId="0" borderId="6" xfId="4" applyNumberFormat="1" applyFont="1" applyBorder="1" applyAlignment="1" applyProtection="1">
      <alignment horizontal="center" vertical="center" wrapText="1"/>
      <protection locked="0"/>
    </xf>
    <xf numFmtId="4" fontId="6" fillId="0" borderId="6" xfId="4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5" xr:uid="{8D21915C-CEE3-4658-B570-5EC23F382E11}"/>
    <cellStyle name="Normal_ADMSUPER" xfId="3" xr:uid="{8D9FEAB3-A25E-4866-8307-26E49EF639FC}"/>
    <cellStyle name="Normal_LIQING96" xfId="4" xr:uid="{4649E847-B7C9-4F8E-B2B6-8361B16B3CA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02-Febrero/01.Informes%20de%20Ejecucion%20Febrero%202020/Ejecucion%20Ingresos%20Febrero%202020.xlsx?4E05F4B0" TargetMode="External"/><Relationship Id="rId1" Type="http://schemas.openxmlformats.org/officeDocument/2006/relationships/externalLinkPath" Target="file:///\\4E05F4B0\Ejecucion%20Ingresos%20Febrero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02-Febrero/01.Informes%20de%20Ejecucion%20Febrero%202020/Ejecucion%20Egresos%20Febrero%202020.xlsx?4E05F4B0" TargetMode="External"/><Relationship Id="rId1" Type="http://schemas.openxmlformats.org/officeDocument/2006/relationships/externalLinkPath" Target="file:///\\4E05F4B0\Ejecucion%20Egresos%20Febr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 refreshError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 refreshError="1"/>
      <sheetData sheetId="5">
        <row r="3">
          <cell r="B3" t="str">
            <v>DEL 1 AL 29 DE FEBRERO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44419126.900000006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>
        <row r="11">
          <cell r="N11">
            <v>2589892040.8392663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Programa"/>
      <sheetName val="Total Unidad Ejecutor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  <cell r="AK55">
            <v>22043136</v>
          </cell>
          <cell r="AL55">
            <v>0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  <row r="279">
          <cell r="U279">
            <v>159953620350.84927</v>
          </cell>
        </row>
        <row r="281">
          <cell r="U281">
            <v>159953620350.84927</v>
          </cell>
        </row>
      </sheetData>
      <sheetData sheetId="2">
        <row r="327">
          <cell r="AL327">
            <v>1708858</v>
          </cell>
        </row>
        <row r="328">
          <cell r="AL328">
            <v>323948.40000000002</v>
          </cell>
        </row>
      </sheetData>
      <sheetData sheetId="3"/>
      <sheetData sheetId="4"/>
      <sheetData sheetId="5">
        <row r="8">
          <cell r="U8">
            <v>243407962.91</v>
          </cell>
        </row>
        <row r="9">
          <cell r="U9">
            <v>2260904.5499999998</v>
          </cell>
        </row>
        <row r="10">
          <cell r="U10">
            <v>4676169.87</v>
          </cell>
        </row>
        <row r="12">
          <cell r="U12">
            <v>1399727.58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11738440</v>
          </cell>
        </row>
        <row r="17">
          <cell r="U17">
            <v>101392684.39</v>
          </cell>
        </row>
        <row r="18">
          <cell r="U18">
            <v>25853963.25</v>
          </cell>
        </row>
        <row r="19">
          <cell r="U19">
            <v>246055.98</v>
          </cell>
        </row>
        <row r="20">
          <cell r="U20">
            <v>184876469.65000001</v>
          </cell>
        </row>
        <row r="21">
          <cell r="U21">
            <v>0</v>
          </cell>
        </row>
        <row r="23">
          <cell r="U23">
            <v>52612753.490000002</v>
          </cell>
        </row>
        <row r="24">
          <cell r="U24">
            <v>2843935.54</v>
          </cell>
        </row>
        <row r="25">
          <cell r="U25">
            <v>8531800.4499999993</v>
          </cell>
        </row>
        <row r="26">
          <cell r="U26">
            <v>28439327.440000001</v>
          </cell>
        </row>
        <row r="27">
          <cell r="U27">
            <v>2843935.5500000003</v>
          </cell>
        </row>
        <row r="29">
          <cell r="U29">
            <v>29526435.029999997</v>
          </cell>
        </row>
        <row r="30">
          <cell r="U30">
            <v>8531800.4499999993</v>
          </cell>
        </row>
        <row r="31">
          <cell r="U31">
            <v>17063597.710000001</v>
          </cell>
        </row>
        <row r="32">
          <cell r="U32">
            <v>29120984.379999995</v>
          </cell>
        </row>
        <row r="34">
          <cell r="U34">
            <v>0</v>
          </cell>
        </row>
        <row r="37">
          <cell r="U37">
            <v>4520000</v>
          </cell>
        </row>
        <row r="38">
          <cell r="U38">
            <v>1343041.3</v>
          </cell>
        </row>
        <row r="39">
          <cell r="U39">
            <v>10046348.620000001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396722</v>
          </cell>
        </row>
        <row r="44">
          <cell r="U44">
            <v>5657765</v>
          </cell>
        </row>
        <row r="45">
          <cell r="U45">
            <v>12271.8</v>
          </cell>
        </row>
        <row r="46">
          <cell r="U46">
            <v>4893438.13</v>
          </cell>
        </row>
        <row r="47">
          <cell r="U47">
            <v>873438.04</v>
          </cell>
        </row>
        <row r="49">
          <cell r="U49">
            <v>101751.3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13317</v>
          </cell>
        </row>
        <row r="53">
          <cell r="U53">
            <v>0</v>
          </cell>
        </row>
        <row r="54">
          <cell r="U54">
            <v>3850092.85</v>
          </cell>
        </row>
        <row r="55">
          <cell r="U55">
            <v>2354123.84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2694613.8200000003</v>
          </cell>
        </row>
        <row r="64">
          <cell r="U64">
            <v>0</v>
          </cell>
        </row>
        <row r="65">
          <cell r="U65">
            <v>0</v>
          </cell>
        </row>
        <row r="67">
          <cell r="U67">
            <v>2160272.0699999998</v>
          </cell>
        </row>
        <row r="68">
          <cell r="U68">
            <v>11831184.960000001</v>
          </cell>
        </row>
        <row r="69">
          <cell r="U69">
            <v>186913.6</v>
          </cell>
        </row>
        <row r="70">
          <cell r="U70">
            <v>207000.38</v>
          </cell>
        </row>
        <row r="72">
          <cell r="U72">
            <v>32440</v>
          </cell>
        </row>
        <row r="73">
          <cell r="U73">
            <v>604470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267327</v>
          </cell>
        </row>
        <row r="78">
          <cell r="U78">
            <v>0</v>
          </cell>
        </row>
        <row r="80">
          <cell r="U80">
            <v>1461050</v>
          </cell>
        </row>
        <row r="81">
          <cell r="U81">
            <v>41000</v>
          </cell>
        </row>
        <row r="82">
          <cell r="U82">
            <v>0</v>
          </cell>
        </row>
        <row r="84">
          <cell r="U84">
            <v>0</v>
          </cell>
        </row>
        <row r="85">
          <cell r="U85">
            <v>0</v>
          </cell>
        </row>
        <row r="86">
          <cell r="U86">
            <v>142467.69</v>
          </cell>
        </row>
        <row r="87">
          <cell r="U87">
            <v>88030</v>
          </cell>
        </row>
        <row r="88">
          <cell r="U88">
            <v>0</v>
          </cell>
        </row>
        <row r="89">
          <cell r="U89">
            <v>587600</v>
          </cell>
        </row>
        <row r="90">
          <cell r="U90">
            <v>0</v>
          </cell>
        </row>
        <row r="91">
          <cell r="U91">
            <v>0</v>
          </cell>
        </row>
        <row r="93">
          <cell r="U93">
            <v>4367417.38</v>
          </cell>
        </row>
        <row r="94">
          <cell r="U94">
            <v>0</v>
          </cell>
        </row>
        <row r="96">
          <cell r="U96">
            <v>0</v>
          </cell>
        </row>
        <row r="97">
          <cell r="U97">
            <v>0</v>
          </cell>
        </row>
        <row r="100">
          <cell r="U100">
            <v>715467.39</v>
          </cell>
        </row>
        <row r="101">
          <cell r="U101">
            <v>0</v>
          </cell>
        </row>
        <row r="102">
          <cell r="U102">
            <v>227176.83999999997</v>
          </cell>
        </row>
        <row r="103">
          <cell r="U103">
            <v>0</v>
          </cell>
        </row>
        <row r="105">
          <cell r="U105">
            <v>1125364.8500000001</v>
          </cell>
        </row>
        <row r="107">
          <cell r="U107">
            <v>11079.77</v>
          </cell>
        </row>
        <row r="108">
          <cell r="U108">
            <v>12380.53</v>
          </cell>
        </row>
        <row r="109">
          <cell r="U109">
            <v>0</v>
          </cell>
        </row>
        <row r="110">
          <cell r="U110">
            <v>193733.43000000002</v>
          </cell>
        </row>
        <row r="111">
          <cell r="U111">
            <v>0</v>
          </cell>
        </row>
        <row r="112">
          <cell r="U112">
            <v>5876</v>
          </cell>
        </row>
        <row r="113">
          <cell r="U113">
            <v>59675.07</v>
          </cell>
        </row>
        <row r="115">
          <cell r="U115">
            <v>19255.09</v>
          </cell>
        </row>
        <row r="116">
          <cell r="U116">
            <v>204995.56</v>
          </cell>
        </row>
        <row r="118">
          <cell r="U118">
            <v>188884.77000000002</v>
          </cell>
        </row>
        <row r="119">
          <cell r="U119">
            <v>23835</v>
          </cell>
        </row>
        <row r="120">
          <cell r="U120">
            <v>1828791.56</v>
          </cell>
        </row>
        <row r="121">
          <cell r="U121">
            <v>43250.82</v>
          </cell>
        </row>
        <row r="122">
          <cell r="U122">
            <v>318648.21999999997</v>
          </cell>
        </row>
        <row r="123">
          <cell r="U123">
            <v>0</v>
          </cell>
        </row>
        <row r="124">
          <cell r="U124">
            <v>85480.41</v>
          </cell>
        </row>
        <row r="125">
          <cell r="U125">
            <v>16786.98</v>
          </cell>
        </row>
        <row r="128">
          <cell r="U128">
            <v>224685485.05000001</v>
          </cell>
        </row>
        <row r="129">
          <cell r="U129">
            <v>183181250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0</v>
          </cell>
        </row>
        <row r="151">
          <cell r="U151">
            <v>0</v>
          </cell>
        </row>
        <row r="152">
          <cell r="U152">
            <v>0</v>
          </cell>
        </row>
        <row r="153">
          <cell r="U153">
            <v>259436.69999999998</v>
          </cell>
        </row>
        <row r="154">
          <cell r="U154">
            <v>15894367.51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0</v>
          </cell>
        </row>
        <row r="159">
          <cell r="U159">
            <v>0</v>
          </cell>
        </row>
        <row r="161">
          <cell r="U161">
            <v>0</v>
          </cell>
        </row>
        <row r="165">
          <cell r="U165">
            <v>0</v>
          </cell>
        </row>
        <row r="167">
          <cell r="U167">
            <v>0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0</v>
          </cell>
        </row>
        <row r="172">
          <cell r="U172">
            <v>1227401.3</v>
          </cell>
        </row>
        <row r="173">
          <cell r="U173">
            <v>0</v>
          </cell>
        </row>
        <row r="174">
          <cell r="U174">
            <v>0</v>
          </cell>
        </row>
        <row r="175">
          <cell r="U175">
            <v>324033.15000000002</v>
          </cell>
        </row>
        <row r="176">
          <cell r="U176">
            <v>853950.46</v>
          </cell>
        </row>
        <row r="178">
          <cell r="U178">
            <v>159112.5</v>
          </cell>
        </row>
        <row r="179">
          <cell r="U179">
            <v>81540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4540794.75</v>
          </cell>
        </row>
        <row r="185">
          <cell r="U185">
            <v>1069877.2999999998</v>
          </cell>
        </row>
        <row r="188">
          <cell r="U188">
            <v>1615020</v>
          </cell>
        </row>
        <row r="189">
          <cell r="U189">
            <v>0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0</v>
          </cell>
        </row>
        <row r="194">
          <cell r="U194">
            <v>0</v>
          </cell>
        </row>
        <row r="195">
          <cell r="U195">
            <v>2828000</v>
          </cell>
        </row>
        <row r="196">
          <cell r="U196">
            <v>270276.69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3779854.05</v>
          </cell>
        </row>
        <row r="202">
          <cell r="U202">
            <v>811320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0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1770620</v>
          </cell>
        </row>
        <row r="209">
          <cell r="U209">
            <v>1035961.4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94035675.289999992</v>
          </cell>
        </row>
        <row r="216">
          <cell r="U216">
            <v>83284807.299999997</v>
          </cell>
        </row>
        <row r="217">
          <cell r="U217">
            <v>0</v>
          </cell>
        </row>
        <row r="218">
          <cell r="U218">
            <v>9953907.5099999998</v>
          </cell>
        </row>
        <row r="219">
          <cell r="U219">
            <v>13438179.789999999</v>
          </cell>
        </row>
        <row r="220">
          <cell r="U220">
            <v>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66913899.68</v>
          </cell>
        </row>
        <row r="236">
          <cell r="U236">
            <v>5236000</v>
          </cell>
        </row>
        <row r="237">
          <cell r="U237">
            <v>578557872.00999999</v>
          </cell>
        </row>
        <row r="238">
          <cell r="U238">
            <v>505010674.85000002</v>
          </cell>
        </row>
        <row r="241">
          <cell r="U241">
            <v>181226646.19</v>
          </cell>
        </row>
        <row r="242">
          <cell r="U242">
            <v>0</v>
          </cell>
        </row>
        <row r="243">
          <cell r="U243">
            <v>0</v>
          </cell>
        </row>
        <row r="244">
          <cell r="U244">
            <v>89128000</v>
          </cell>
        </row>
        <row r="245">
          <cell r="U245">
            <v>7100000</v>
          </cell>
        </row>
        <row r="247">
          <cell r="U247">
            <v>1254348349.71</v>
          </cell>
        </row>
        <row r="248">
          <cell r="U248">
            <v>1071778844.41</v>
          </cell>
        </row>
        <row r="249">
          <cell r="U249">
            <v>1412718344.0699999</v>
          </cell>
        </row>
        <row r="250">
          <cell r="U250">
            <v>540761748.04999995</v>
          </cell>
        </row>
        <row r="251">
          <cell r="U251">
            <v>0</v>
          </cell>
        </row>
        <row r="252">
          <cell r="U252">
            <v>46010000</v>
          </cell>
        </row>
        <row r="253">
          <cell r="U253">
            <v>0</v>
          </cell>
        </row>
        <row r="254">
          <cell r="U254">
            <v>155611063.78</v>
          </cell>
        </row>
        <row r="255">
          <cell r="U255">
            <v>594026000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263180000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293138000</v>
          </cell>
        </row>
        <row r="262">
          <cell r="U262">
            <v>59554000</v>
          </cell>
        </row>
        <row r="263">
          <cell r="U263">
            <v>0</v>
          </cell>
        </row>
        <row r="266">
          <cell r="U266">
            <v>6080085139.3599997</v>
          </cell>
        </row>
        <row r="267">
          <cell r="U267">
            <v>5368941159.9799995</v>
          </cell>
        </row>
        <row r="268">
          <cell r="U268">
            <v>0</v>
          </cell>
        </row>
        <row r="269">
          <cell r="U269">
            <v>1742183972.8</v>
          </cell>
        </row>
        <row r="270">
          <cell r="U270">
            <v>505127243.10000002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6">
        <row r="54">
          <cell r="AK54">
            <v>3777029.09</v>
          </cell>
        </row>
      </sheetData>
      <sheetData sheetId="7">
        <row r="3">
          <cell r="A3" t="str">
            <v>AL 29 DE FEBRERO 2020</v>
          </cell>
        </row>
        <row r="9">
          <cell r="D9">
            <v>15633025.98</v>
          </cell>
          <cell r="F9">
            <v>56251895.140000001</v>
          </cell>
          <cell r="K9">
            <v>108274200.92</v>
          </cell>
        </row>
        <row r="10">
          <cell r="D10">
            <v>31266052.02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731770.7</v>
          </cell>
          <cell r="K13">
            <v>1103779.6000000001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11738440</v>
          </cell>
          <cell r="K16">
            <v>11738440</v>
          </cell>
        </row>
        <row r="18">
          <cell r="D18">
            <v>0</v>
          </cell>
          <cell r="F18">
            <v>26215690.089999996</v>
          </cell>
          <cell r="K18">
            <v>52258022.589999996</v>
          </cell>
        </row>
        <row r="19">
          <cell r="D19">
            <v>0</v>
          </cell>
          <cell r="F19">
            <v>8840566.4399999995</v>
          </cell>
          <cell r="K19">
            <v>18627757.289999999</v>
          </cell>
        </row>
        <row r="20">
          <cell r="D20">
            <v>3908256.5</v>
          </cell>
          <cell r="F20">
            <v>0</v>
          </cell>
          <cell r="K20">
            <v>246055.98</v>
          </cell>
        </row>
        <row r="21">
          <cell r="D21">
            <v>0</v>
          </cell>
          <cell r="F21">
            <v>0</v>
          </cell>
          <cell r="K21">
            <v>90827630.409999996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4338164.72</v>
          </cell>
          <cell r="F24">
            <v>16638404.460000001</v>
          </cell>
          <cell r="K24">
            <v>25029758.060000002</v>
          </cell>
        </row>
        <row r="25">
          <cell r="D25">
            <v>234495.39</v>
          </cell>
          <cell r="F25">
            <v>899373.89</v>
          </cell>
          <cell r="K25">
            <v>1352960.9500000002</v>
          </cell>
        </row>
        <row r="26">
          <cell r="D26">
            <v>703486.17</v>
          </cell>
          <cell r="F26">
            <v>2698120.2800000003</v>
          </cell>
          <cell r="K26">
            <v>4058880.7300000004</v>
          </cell>
        </row>
        <row r="27">
          <cell r="D27">
            <v>2344953.9</v>
          </cell>
          <cell r="F27">
            <v>8993732.4800000004</v>
          </cell>
          <cell r="K27">
            <v>13529599.48</v>
          </cell>
        </row>
        <row r="28">
          <cell r="D28">
            <v>234495.39</v>
          </cell>
          <cell r="F28">
            <v>899373.89</v>
          </cell>
          <cell r="K28">
            <v>1352960.9500000002</v>
          </cell>
        </row>
        <row r="30">
          <cell r="D30">
            <v>2382473.16</v>
          </cell>
          <cell r="F30">
            <v>9443419.0999999996</v>
          </cell>
          <cell r="K30">
            <v>14051860.029999999</v>
          </cell>
        </row>
        <row r="31">
          <cell r="D31">
            <v>703486.17</v>
          </cell>
          <cell r="F31">
            <v>2698120.2800000003</v>
          </cell>
          <cell r="K31">
            <v>4058880.7300000004</v>
          </cell>
        </row>
        <row r="32">
          <cell r="D32">
            <v>1406972.34</v>
          </cell>
          <cell r="F32">
            <v>5396239.8200000003</v>
          </cell>
          <cell r="K32">
            <v>8117760.2400000002</v>
          </cell>
        </row>
        <row r="33">
          <cell r="D33">
            <v>833240.28</v>
          </cell>
          <cell r="F33">
            <v>9327317.3699999992</v>
          </cell>
          <cell r="K33">
            <v>13889898.68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5035181.6900000004</v>
          </cell>
          <cell r="K40">
            <v>10046348.620000001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2637600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101751.3</v>
          </cell>
          <cell r="K50">
            <v>101751.3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</row>
        <row r="56">
          <cell r="D56">
            <v>15072000</v>
          </cell>
          <cell r="F56">
            <v>1076311.44</v>
          </cell>
          <cell r="K56">
            <v>2030175.44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32566000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330000000</v>
          </cell>
          <cell r="F64">
            <v>395500</v>
          </cell>
          <cell r="K64">
            <v>791000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36424000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61410000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7410</v>
          </cell>
          <cell r="K73">
            <v>7410</v>
          </cell>
        </row>
        <row r="74">
          <cell r="D74">
            <v>0</v>
          </cell>
          <cell r="F74">
            <v>77560</v>
          </cell>
          <cell r="K74">
            <v>77560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24450</v>
          </cell>
          <cell r="K81">
            <v>24450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741040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17714624</v>
          </cell>
          <cell r="F90">
            <v>0</v>
          </cell>
          <cell r="K90">
            <v>0</v>
          </cell>
        </row>
        <row r="91">
          <cell r="D91">
            <v>7719376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0</v>
          </cell>
          <cell r="K103">
            <v>119393.76999999999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802291.58000000007</v>
          </cell>
          <cell r="K106">
            <v>847770.97000000009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1821200</v>
          </cell>
          <cell r="F111">
            <v>31008.7</v>
          </cell>
          <cell r="K111">
            <v>31008.7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22106.030000000002</v>
          </cell>
          <cell r="K119">
            <v>43922.559999999998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47161.42</v>
          </cell>
          <cell r="K121">
            <v>124346</v>
          </cell>
        </row>
        <row r="122">
          <cell r="D122">
            <v>0</v>
          </cell>
          <cell r="F122">
            <v>37800</v>
          </cell>
          <cell r="K122">
            <v>37800</v>
          </cell>
        </row>
        <row r="123">
          <cell r="D123">
            <v>0</v>
          </cell>
          <cell r="F123">
            <v>5147.37</v>
          </cell>
          <cell r="K123">
            <v>14357.369999999999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85480.41</v>
          </cell>
          <cell r="K125">
            <v>85480.41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42168000</v>
          </cell>
          <cell r="F153">
            <v>0</v>
          </cell>
          <cell r="K153">
            <v>0</v>
          </cell>
        </row>
        <row r="154">
          <cell r="D154">
            <v>10000000</v>
          </cell>
          <cell r="F154">
            <v>172957.8</v>
          </cell>
          <cell r="K154">
            <v>172957.8</v>
          </cell>
        </row>
        <row r="155">
          <cell r="D155">
            <v>67196000</v>
          </cell>
          <cell r="F155">
            <v>0</v>
          </cell>
          <cell r="K155">
            <v>15894367.51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1000000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68539920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  <row r="279">
          <cell r="F279">
            <v>168694581.68000001</v>
          </cell>
        </row>
      </sheetData>
      <sheetData sheetId="8">
        <row r="9">
          <cell r="D9">
            <v>0</v>
          </cell>
          <cell r="F9">
            <v>29232572.189999998</v>
          </cell>
          <cell r="K9">
            <v>56694269.699999996</v>
          </cell>
        </row>
        <row r="10">
          <cell r="D10">
            <v>19283025.98</v>
          </cell>
          <cell r="F10">
            <v>1055359.05</v>
          </cell>
          <cell r="K10">
            <v>2260904.5499999998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184231.8</v>
          </cell>
          <cell r="K13">
            <v>184231.8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7733578.7000000011</v>
          </cell>
          <cell r="K18">
            <v>15001905.280000001</v>
          </cell>
        </row>
        <row r="19">
          <cell r="D19">
            <v>0</v>
          </cell>
          <cell r="F19">
            <v>940757.14</v>
          </cell>
          <cell r="K19">
            <v>1881514.28</v>
          </cell>
        </row>
        <row r="20">
          <cell r="D20">
            <v>1618580.8316666668</v>
          </cell>
          <cell r="F20">
            <v>0</v>
          </cell>
          <cell r="K20">
            <v>0</v>
          </cell>
        </row>
        <row r="21">
          <cell r="D21">
            <v>139944</v>
          </cell>
          <cell r="F21">
            <v>0</v>
          </cell>
          <cell r="K21">
            <v>34817365.269999996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1796624.72315</v>
          </cell>
          <cell r="F24">
            <v>6658052.3600000003</v>
          </cell>
          <cell r="K24">
            <v>10381799.370000001</v>
          </cell>
        </row>
        <row r="25">
          <cell r="D25">
            <v>97114.849900000001</v>
          </cell>
          <cell r="F25">
            <v>356552.52</v>
          </cell>
          <cell r="K25">
            <v>554974.3600000001</v>
          </cell>
        </row>
        <row r="26">
          <cell r="D26">
            <v>291344.54969999997</v>
          </cell>
          <cell r="F26">
            <v>1079684.47</v>
          </cell>
          <cell r="K26">
            <v>1683535.5499999998</v>
          </cell>
        </row>
        <row r="27">
          <cell r="D27">
            <v>971148.49900000007</v>
          </cell>
          <cell r="F27">
            <v>3598947.4</v>
          </cell>
          <cell r="K27">
            <v>5611783.7199999997</v>
          </cell>
        </row>
        <row r="28">
          <cell r="D28">
            <v>97114.849900000001</v>
          </cell>
          <cell r="F28">
            <v>359895.15</v>
          </cell>
          <cell r="K28">
            <v>561179.06000000006</v>
          </cell>
        </row>
        <row r="30">
          <cell r="D30">
            <v>986686.87498399988</v>
          </cell>
          <cell r="F30">
            <v>3778894.8200000003</v>
          </cell>
          <cell r="K30">
            <v>5823936.5300000003</v>
          </cell>
        </row>
        <row r="31">
          <cell r="D31">
            <v>291344.54969999997</v>
          </cell>
          <cell r="F31">
            <v>1079684.47</v>
          </cell>
          <cell r="K31">
            <v>1683535.5499999998</v>
          </cell>
        </row>
        <row r="32">
          <cell r="D32">
            <v>582689.09939999995</v>
          </cell>
          <cell r="F32">
            <v>2159368.59</v>
          </cell>
          <cell r="K32">
            <v>3367070.4699999997</v>
          </cell>
        </row>
        <row r="33">
          <cell r="D33">
            <v>105001</v>
          </cell>
          <cell r="F33">
            <v>3880493.5700000003</v>
          </cell>
          <cell r="K33">
            <v>5791132.7200000007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C55">
            <v>60833.5</v>
          </cell>
          <cell r="D55">
            <v>0</v>
          </cell>
          <cell r="F55">
            <v>1730</v>
          </cell>
          <cell r="G55">
            <v>2888</v>
          </cell>
          <cell r="H55">
            <v>57945.5</v>
          </cell>
          <cell r="K55">
            <v>2888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23770</v>
          </cell>
          <cell r="K73">
            <v>23770</v>
          </cell>
        </row>
        <row r="74">
          <cell r="D74">
            <v>0</v>
          </cell>
          <cell r="F74">
            <v>407800</v>
          </cell>
          <cell r="K74">
            <v>407800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8600</v>
          </cell>
          <cell r="K81">
            <v>8600</v>
          </cell>
        </row>
        <row r="82">
          <cell r="D82">
            <v>0</v>
          </cell>
          <cell r="F82">
            <v>41000</v>
          </cell>
          <cell r="K82">
            <v>41000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2432.87</v>
          </cell>
          <cell r="K103">
            <v>2432.87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55230.32</v>
          </cell>
          <cell r="K119">
            <v>94811.64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33136.17</v>
          </cell>
          <cell r="K121">
            <v>86271.14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1227401.3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1615020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2828000</v>
          </cell>
        </row>
        <row r="197">
          <cell r="D197">
            <v>0</v>
          </cell>
          <cell r="F197">
            <v>0</v>
          </cell>
          <cell r="K197">
            <v>270276.69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3357254.05</v>
          </cell>
          <cell r="K202">
            <v>3779854.05</v>
          </cell>
        </row>
        <row r="203">
          <cell r="D203">
            <v>0</v>
          </cell>
          <cell r="F203">
            <v>0</v>
          </cell>
          <cell r="K203">
            <v>811320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1770620</v>
          </cell>
        </row>
        <row r="210">
          <cell r="D210">
            <v>0</v>
          </cell>
          <cell r="F210">
            <v>1035961.4</v>
          </cell>
          <cell r="K210">
            <v>1035961.4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90258791.829999998</v>
          </cell>
          <cell r="K216">
            <v>94035675.289999992</v>
          </cell>
        </row>
        <row r="217">
          <cell r="D217">
            <v>0</v>
          </cell>
          <cell r="F217">
            <v>67239827.299999997</v>
          </cell>
          <cell r="K217">
            <v>83284807.299999997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9953907.5099999998</v>
          </cell>
        </row>
        <row r="220">
          <cell r="D220">
            <v>0</v>
          </cell>
          <cell r="F220">
            <v>0</v>
          </cell>
          <cell r="K220">
            <v>13438179.789999999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4917000</v>
          </cell>
          <cell r="K236">
            <v>66913899.68</v>
          </cell>
        </row>
        <row r="237">
          <cell r="D237">
            <v>0</v>
          </cell>
          <cell r="F237">
            <v>5236000</v>
          </cell>
          <cell r="K237">
            <v>5236000</v>
          </cell>
        </row>
        <row r="238">
          <cell r="D238">
            <v>0</v>
          </cell>
          <cell r="F238">
            <v>344192805.5</v>
          </cell>
          <cell r="K238">
            <v>578557872.00999999</v>
          </cell>
        </row>
        <row r="239">
          <cell r="D239">
            <v>0</v>
          </cell>
          <cell r="F239">
            <v>284234151.19</v>
          </cell>
          <cell r="K239">
            <v>505010674.85000002</v>
          </cell>
        </row>
        <row r="242">
          <cell r="D242">
            <v>0</v>
          </cell>
          <cell r="F242">
            <v>147292000</v>
          </cell>
          <cell r="K242">
            <v>181226646.19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13950000</v>
          </cell>
          <cell r="K245">
            <v>89128000</v>
          </cell>
        </row>
        <row r="246">
          <cell r="D246">
            <v>0</v>
          </cell>
          <cell r="F246">
            <v>7100000</v>
          </cell>
          <cell r="K246">
            <v>7100000</v>
          </cell>
        </row>
        <row r="248">
          <cell r="D248">
            <v>0</v>
          </cell>
          <cell r="F248">
            <v>903450696.09000003</v>
          </cell>
          <cell r="K248">
            <v>1254348349.71</v>
          </cell>
        </row>
        <row r="249">
          <cell r="D249">
            <v>0</v>
          </cell>
          <cell r="F249">
            <v>756693214.40999997</v>
          </cell>
          <cell r="K249">
            <v>1071778844.41</v>
          </cell>
        </row>
        <row r="250">
          <cell r="D250">
            <v>0</v>
          </cell>
          <cell r="F250">
            <v>1063164285.39</v>
          </cell>
          <cell r="K250">
            <v>1412718344.0699999</v>
          </cell>
        </row>
        <row r="251">
          <cell r="D251">
            <v>0</v>
          </cell>
          <cell r="F251">
            <v>459111748.05000001</v>
          </cell>
          <cell r="K251">
            <v>540761748.04999995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14060000</v>
          </cell>
          <cell r="K253">
            <v>46010000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20802000</v>
          </cell>
          <cell r="K255">
            <v>155611063.78</v>
          </cell>
        </row>
        <row r="256">
          <cell r="D256">
            <v>0</v>
          </cell>
          <cell r="F256">
            <v>544326000</v>
          </cell>
          <cell r="K256">
            <v>594026000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263180000</v>
          </cell>
          <cell r="K259">
            <v>263180000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261433000</v>
          </cell>
          <cell r="K262">
            <v>293138000</v>
          </cell>
        </row>
        <row r="263">
          <cell r="D263">
            <v>0</v>
          </cell>
          <cell r="F263">
            <v>38520000</v>
          </cell>
          <cell r="K263">
            <v>59554000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2139566376.55</v>
          </cell>
          <cell r="K267">
            <v>6080085139.3599997</v>
          </cell>
        </row>
        <row r="268">
          <cell r="D268">
            <v>0</v>
          </cell>
          <cell r="F268">
            <v>4031386249.5599999</v>
          </cell>
          <cell r="K268">
            <v>5368941159.9799995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1011323950.55</v>
          </cell>
          <cell r="K270">
            <v>1742183972.8</v>
          </cell>
        </row>
        <row r="271">
          <cell r="D271">
            <v>0</v>
          </cell>
          <cell r="F271">
            <v>325502243.10000002</v>
          </cell>
          <cell r="K271">
            <v>505127243.10000002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C278">
            <v>3155590386.1437368</v>
          </cell>
          <cell r="D278">
            <v>0</v>
          </cell>
          <cell r="F278">
            <v>0</v>
          </cell>
          <cell r="G278">
            <v>0</v>
          </cell>
          <cell r="H278">
            <v>3155590386.1437368</v>
          </cell>
          <cell r="K278">
            <v>0</v>
          </cell>
        </row>
        <row r="279">
          <cell r="F279">
            <v>12864005326.560001</v>
          </cell>
        </row>
      </sheetData>
      <sheetData sheetId="9">
        <row r="9">
          <cell r="D9">
            <v>0</v>
          </cell>
          <cell r="F9">
            <v>21388465</v>
          </cell>
          <cell r="K9">
            <v>42776930.039999999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9453020.0399999991</v>
          </cell>
          <cell r="K18">
            <v>18904030.219999999</v>
          </cell>
        </row>
        <row r="19">
          <cell r="D19">
            <v>0</v>
          </cell>
          <cell r="F19">
            <v>940757.14</v>
          </cell>
          <cell r="K19">
            <v>1881514.28</v>
          </cell>
        </row>
        <row r="20">
          <cell r="D20">
            <v>0</v>
          </cell>
          <cell r="F20">
            <v>0</v>
          </cell>
          <cell r="K20">
            <v>0</v>
          </cell>
        </row>
        <row r="21">
          <cell r="D21">
            <v>0</v>
          </cell>
          <cell r="F21">
            <v>0</v>
          </cell>
          <cell r="K21">
            <v>30947358.52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5800591.6500000004</v>
          </cell>
          <cell r="K24">
            <v>8956721.2100000009</v>
          </cell>
        </row>
        <row r="25">
          <cell r="D25">
            <v>0</v>
          </cell>
          <cell r="F25">
            <v>313545.83</v>
          </cell>
          <cell r="K25">
            <v>484147.64</v>
          </cell>
        </row>
        <row r="26">
          <cell r="D26">
            <v>0</v>
          </cell>
          <cell r="F26">
            <v>940636.80999999994</v>
          </cell>
          <cell r="K26">
            <v>1452441.8199999998</v>
          </cell>
        </row>
        <row r="27">
          <cell r="D27">
            <v>0</v>
          </cell>
          <cell r="F27">
            <v>3135455.09</v>
          </cell>
          <cell r="K27">
            <v>4841471.1500000004</v>
          </cell>
        </row>
        <row r="28">
          <cell r="D28">
            <v>0</v>
          </cell>
          <cell r="F28">
            <v>313545.83</v>
          </cell>
          <cell r="K28">
            <v>484147.64</v>
          </cell>
        </row>
        <row r="30">
          <cell r="D30">
            <v>0</v>
          </cell>
          <cell r="F30">
            <v>3292227.8899999997</v>
          </cell>
          <cell r="K30">
            <v>5025540.22</v>
          </cell>
        </row>
        <row r="31">
          <cell r="D31">
            <v>0</v>
          </cell>
          <cell r="F31">
            <v>940636.80999999994</v>
          </cell>
          <cell r="K31">
            <v>1452441.8199999998</v>
          </cell>
        </row>
        <row r="32">
          <cell r="D32">
            <v>0</v>
          </cell>
          <cell r="F32">
            <v>1881273.19</v>
          </cell>
          <cell r="K32">
            <v>2904882.9</v>
          </cell>
        </row>
        <row r="33">
          <cell r="D33">
            <v>0</v>
          </cell>
          <cell r="F33">
            <v>3291609.54</v>
          </cell>
          <cell r="K33">
            <v>4954589.5199999996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13317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1756531.25</v>
          </cell>
          <cell r="K55">
            <v>3847204.85</v>
          </cell>
        </row>
        <row r="56">
          <cell r="C56">
            <v>4257840</v>
          </cell>
          <cell r="D56">
            <v>0</v>
          </cell>
          <cell r="F56">
            <v>323948.40000000002</v>
          </cell>
          <cell r="G56">
            <v>323948.40000000002</v>
          </cell>
          <cell r="H56">
            <v>3933891.6</v>
          </cell>
          <cell r="K56">
            <v>323948.40000000002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</row>
        <row r="74">
          <cell r="D74">
            <v>0</v>
          </cell>
          <cell r="F74">
            <v>0</v>
          </cell>
          <cell r="K74">
            <v>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50850</v>
          </cell>
          <cell r="K90">
            <v>50850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12183.9</v>
          </cell>
          <cell r="K119">
            <v>32917.99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39517.58</v>
          </cell>
          <cell r="K121">
            <v>121364.7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14476.63</v>
          </cell>
          <cell r="K123">
            <v>27796.629999999997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224685485.05000001</v>
          </cell>
          <cell r="K129">
            <v>224685485.05000001</v>
          </cell>
        </row>
        <row r="130">
          <cell r="D130">
            <v>0</v>
          </cell>
          <cell r="F130">
            <v>0</v>
          </cell>
          <cell r="K130">
            <v>183181250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86478.9</v>
          </cell>
          <cell r="K154">
            <v>86478.9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324033.15000000002</v>
          </cell>
        </row>
        <row r="177">
          <cell r="D177">
            <v>0</v>
          </cell>
          <cell r="F177">
            <v>426975.23</v>
          </cell>
          <cell r="K177">
            <v>853950.46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C278">
            <v>5212874840.3271255</v>
          </cell>
          <cell r="D278">
            <v>0</v>
          </cell>
          <cell r="F278">
            <v>0</v>
          </cell>
          <cell r="G278">
            <v>0</v>
          </cell>
          <cell r="H278">
            <v>5212874840.3271255</v>
          </cell>
          <cell r="K278">
            <v>0</v>
          </cell>
        </row>
        <row r="279">
          <cell r="F279">
            <v>279088211.75999999</v>
          </cell>
        </row>
      </sheetData>
      <sheetData sheetId="10">
        <row r="9">
          <cell r="D9">
            <v>0</v>
          </cell>
          <cell r="F9">
            <v>13123328.390000001</v>
          </cell>
          <cell r="K9">
            <v>26304962.490000002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627208.59</v>
          </cell>
          <cell r="K11">
            <v>4676169.87</v>
          </cell>
        </row>
        <row r="13">
          <cell r="D13">
            <v>0</v>
          </cell>
          <cell r="F13">
            <v>63795.43</v>
          </cell>
          <cell r="K13">
            <v>111716.18</v>
          </cell>
        </row>
        <row r="14">
          <cell r="D14">
            <v>0</v>
          </cell>
          <cell r="F14">
            <v>18307.87</v>
          </cell>
          <cell r="K14">
            <v>73231.53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5958069.3399999999</v>
          </cell>
          <cell r="K18">
            <v>11679374.34</v>
          </cell>
        </row>
        <row r="19">
          <cell r="D19">
            <v>0</v>
          </cell>
          <cell r="F19">
            <v>1731588.7</v>
          </cell>
          <cell r="K19">
            <v>3463177.4</v>
          </cell>
        </row>
        <row r="20">
          <cell r="D20">
            <v>0</v>
          </cell>
          <cell r="F20">
            <v>0</v>
          </cell>
          <cell r="K20">
            <v>0</v>
          </cell>
        </row>
        <row r="21">
          <cell r="D21">
            <v>0</v>
          </cell>
          <cell r="F21">
            <v>0</v>
          </cell>
          <cell r="K21">
            <v>22143516.170000002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4106749.8</v>
          </cell>
          <cell r="K24">
            <v>6419998.3699999992</v>
          </cell>
        </row>
        <row r="25">
          <cell r="D25">
            <v>0</v>
          </cell>
          <cell r="F25">
            <v>225329.4</v>
          </cell>
          <cell r="K25">
            <v>353232.13</v>
          </cell>
        </row>
        <row r="26">
          <cell r="D26">
            <v>0</v>
          </cell>
          <cell r="F26">
            <v>665959.66</v>
          </cell>
          <cell r="K26">
            <v>1041081.2</v>
          </cell>
        </row>
        <row r="27">
          <cell r="D27">
            <v>0</v>
          </cell>
          <cell r="F27">
            <v>2219864.88</v>
          </cell>
          <cell r="K27">
            <v>3470269.58</v>
          </cell>
        </row>
        <row r="28">
          <cell r="D28">
            <v>0</v>
          </cell>
          <cell r="F28">
            <v>221986.78</v>
          </cell>
          <cell r="K28">
            <v>347027.44</v>
          </cell>
        </row>
        <row r="30">
          <cell r="D30">
            <v>0</v>
          </cell>
          <cell r="F30">
            <v>2330858.13</v>
          </cell>
          <cell r="K30">
            <v>3601269.34</v>
          </cell>
        </row>
        <row r="31">
          <cell r="D31">
            <v>0</v>
          </cell>
          <cell r="F31">
            <v>665959.66</v>
          </cell>
          <cell r="K31">
            <v>1041081.2</v>
          </cell>
        </row>
        <row r="32">
          <cell r="D32">
            <v>0</v>
          </cell>
          <cell r="F32">
            <v>1331919.03</v>
          </cell>
          <cell r="K32">
            <v>2082161.9100000001</v>
          </cell>
        </row>
        <row r="33">
          <cell r="D33">
            <v>0</v>
          </cell>
          <cell r="F33">
            <v>2166399.69</v>
          </cell>
          <cell r="K33">
            <v>3454268.06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2260000</v>
          </cell>
          <cell r="K38">
            <v>4520000</v>
          </cell>
        </row>
        <row r="39">
          <cell r="D39">
            <v>0</v>
          </cell>
          <cell r="F39">
            <v>0</v>
          </cell>
          <cell r="K39">
            <v>1343041.3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252791</v>
          </cell>
          <cell r="K44">
            <v>396722</v>
          </cell>
        </row>
        <row r="45">
          <cell r="D45">
            <v>0</v>
          </cell>
          <cell r="F45">
            <v>2827620</v>
          </cell>
          <cell r="K45">
            <v>5657765</v>
          </cell>
        </row>
        <row r="46">
          <cell r="D46">
            <v>0</v>
          </cell>
          <cell r="F46">
            <v>12271.8</v>
          </cell>
          <cell r="K46">
            <v>12271.8</v>
          </cell>
        </row>
        <row r="47">
          <cell r="D47">
            <v>6393000</v>
          </cell>
          <cell r="F47">
            <v>2066486.07</v>
          </cell>
          <cell r="K47">
            <v>4893438.13</v>
          </cell>
        </row>
        <row r="48">
          <cell r="D48">
            <v>0</v>
          </cell>
          <cell r="F48">
            <v>873438.04</v>
          </cell>
          <cell r="K48">
            <v>873438.04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50000000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67000000</v>
          </cell>
          <cell r="F64">
            <v>1903613.82</v>
          </cell>
          <cell r="K64">
            <v>1903613.82</v>
          </cell>
        </row>
        <row r="65">
          <cell r="D65">
            <v>33000000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2160272.0699999998</v>
          </cell>
          <cell r="K68">
            <v>2160272.0699999998</v>
          </cell>
        </row>
        <row r="69">
          <cell r="D69">
            <v>0</v>
          </cell>
          <cell r="F69">
            <v>6276638.0300000003</v>
          </cell>
          <cell r="K69">
            <v>11831184.960000001</v>
          </cell>
        </row>
        <row r="70">
          <cell r="D70">
            <v>0</v>
          </cell>
          <cell r="F70">
            <v>186913.6</v>
          </cell>
          <cell r="K70">
            <v>186913.6</v>
          </cell>
        </row>
        <row r="71">
          <cell r="D71">
            <v>7000000</v>
          </cell>
          <cell r="F71">
            <v>39818.379999999997</v>
          </cell>
          <cell r="K71">
            <v>207000.38</v>
          </cell>
        </row>
        <row r="73">
          <cell r="D73">
            <v>0</v>
          </cell>
          <cell r="F73">
            <v>1260</v>
          </cell>
          <cell r="K73">
            <v>1260</v>
          </cell>
        </row>
        <row r="74">
          <cell r="D74">
            <v>0</v>
          </cell>
          <cell r="F74">
            <v>38360</v>
          </cell>
          <cell r="K74">
            <v>38360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1000000</v>
          </cell>
          <cell r="F78">
            <v>225988</v>
          </cell>
          <cell r="K78">
            <v>267327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30000000</v>
          </cell>
          <cell r="F81">
            <v>571200</v>
          </cell>
          <cell r="K81">
            <v>1428000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142467.69</v>
          </cell>
          <cell r="K87">
            <v>142467.69</v>
          </cell>
        </row>
        <row r="88">
          <cell r="D88">
            <v>0</v>
          </cell>
          <cell r="F88">
            <v>88030</v>
          </cell>
          <cell r="K88">
            <v>88030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146900</v>
          </cell>
          <cell r="K90">
            <v>536750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8200000</v>
          </cell>
          <cell r="F94">
            <v>4039249.3</v>
          </cell>
          <cell r="K94">
            <v>4367417.38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5000000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434968.39</v>
          </cell>
          <cell r="K101">
            <v>715467.39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71292.03</v>
          </cell>
          <cell r="K103">
            <v>71292.03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277593.88</v>
          </cell>
          <cell r="K106">
            <v>277593.88</v>
          </cell>
        </row>
        <row r="108">
          <cell r="D108">
            <v>0</v>
          </cell>
          <cell r="F108">
            <v>11079.77</v>
          </cell>
          <cell r="K108">
            <v>11079.77</v>
          </cell>
        </row>
        <row r="109">
          <cell r="D109">
            <v>0</v>
          </cell>
          <cell r="F109">
            <v>12380.53</v>
          </cell>
          <cell r="K109">
            <v>12380.53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162724.73000000001</v>
          </cell>
          <cell r="K111">
            <v>162724.73000000001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5876</v>
          </cell>
          <cell r="K113">
            <v>5876</v>
          </cell>
        </row>
        <row r="114">
          <cell r="D114">
            <v>0</v>
          </cell>
          <cell r="F114">
            <v>59675.07</v>
          </cell>
          <cell r="K114">
            <v>59675.07</v>
          </cell>
        </row>
        <row r="116">
          <cell r="D116">
            <v>0</v>
          </cell>
          <cell r="F116">
            <v>19255.09</v>
          </cell>
          <cell r="K116">
            <v>19255.09</v>
          </cell>
        </row>
        <row r="117">
          <cell r="D117">
            <v>0</v>
          </cell>
          <cell r="F117">
            <v>204995.56</v>
          </cell>
          <cell r="K117">
            <v>204995.56</v>
          </cell>
        </row>
        <row r="119">
          <cell r="D119">
            <v>0</v>
          </cell>
          <cell r="F119">
            <v>5103.75</v>
          </cell>
          <cell r="K119">
            <v>10825.7</v>
          </cell>
        </row>
        <row r="120">
          <cell r="D120">
            <v>0</v>
          </cell>
          <cell r="F120">
            <v>23835</v>
          </cell>
          <cell r="K120">
            <v>23835</v>
          </cell>
        </row>
        <row r="121">
          <cell r="D121">
            <v>0</v>
          </cell>
          <cell r="F121">
            <v>804835.3</v>
          </cell>
          <cell r="K121">
            <v>1452969.55</v>
          </cell>
        </row>
        <row r="122">
          <cell r="D122">
            <v>0</v>
          </cell>
          <cell r="F122">
            <v>0</v>
          </cell>
          <cell r="K122">
            <v>5450.82</v>
          </cell>
        </row>
        <row r="123">
          <cell r="D123">
            <v>0</v>
          </cell>
          <cell r="F123">
            <v>119679.35</v>
          </cell>
          <cell r="K123">
            <v>276494.21999999997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4000000</v>
          </cell>
          <cell r="F126">
            <v>16786.98</v>
          </cell>
          <cell r="K126">
            <v>16786.98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40000000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5000000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800000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3500000</v>
          </cell>
          <cell r="F179">
            <v>159112.5</v>
          </cell>
          <cell r="K179">
            <v>159112.5</v>
          </cell>
        </row>
        <row r="180">
          <cell r="D180">
            <v>0</v>
          </cell>
          <cell r="F180">
            <v>81540</v>
          </cell>
          <cell r="K180">
            <v>81540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4540794.75</v>
          </cell>
        </row>
        <row r="186">
          <cell r="D186">
            <v>0</v>
          </cell>
          <cell r="F186">
            <v>519475.36</v>
          </cell>
          <cell r="K186">
            <v>1069877.2999999998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-1046152481.83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  <row r="279">
          <cell r="F279">
            <v>62560852.440000005</v>
          </cell>
        </row>
      </sheetData>
      <sheetData sheetId="11">
        <row r="9">
          <cell r="D9">
            <v>0</v>
          </cell>
          <cell r="F9">
            <v>4678799.88</v>
          </cell>
          <cell r="K9">
            <v>9357599.7599999998</v>
          </cell>
        </row>
        <row r="10">
          <cell r="D10">
            <v>0</v>
          </cell>
          <cell r="F10">
            <v>0</v>
          </cell>
          <cell r="K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</row>
        <row r="18">
          <cell r="D18">
            <v>0</v>
          </cell>
          <cell r="F18">
            <v>1774675.98</v>
          </cell>
          <cell r="K18">
            <v>3549351.96</v>
          </cell>
        </row>
        <row r="19">
          <cell r="D19">
            <v>0</v>
          </cell>
          <cell r="F19">
            <v>0</v>
          </cell>
          <cell r="K19">
            <v>0</v>
          </cell>
        </row>
        <row r="20">
          <cell r="D20">
            <v>0</v>
          </cell>
          <cell r="F20">
            <v>0</v>
          </cell>
          <cell r="K20">
            <v>0</v>
          </cell>
        </row>
        <row r="21">
          <cell r="D21">
            <v>0</v>
          </cell>
          <cell r="F21">
            <v>0</v>
          </cell>
          <cell r="K21">
            <v>6140599.2800000003</v>
          </cell>
        </row>
        <row r="22">
          <cell r="D22">
            <v>0</v>
          </cell>
          <cell r="F22">
            <v>0</v>
          </cell>
          <cell r="K22">
            <v>0</v>
          </cell>
        </row>
        <row r="24">
          <cell r="D24">
            <v>0</v>
          </cell>
          <cell r="F24">
            <v>1188686.04</v>
          </cell>
          <cell r="K24">
            <v>1824476.48</v>
          </cell>
        </row>
        <row r="25">
          <cell r="D25">
            <v>0</v>
          </cell>
          <cell r="F25">
            <v>64253.37</v>
          </cell>
          <cell r="K25">
            <v>98620.459999999992</v>
          </cell>
        </row>
        <row r="26">
          <cell r="D26">
            <v>0</v>
          </cell>
          <cell r="F26">
            <v>192759.96</v>
          </cell>
          <cell r="K26">
            <v>295861.15000000002</v>
          </cell>
        </row>
        <row r="27">
          <cell r="D27">
            <v>0</v>
          </cell>
          <cell r="F27">
            <v>642533</v>
          </cell>
          <cell r="K27">
            <v>986203.51</v>
          </cell>
        </row>
        <row r="28">
          <cell r="D28">
            <v>0</v>
          </cell>
          <cell r="F28">
            <v>64253.37</v>
          </cell>
          <cell r="K28">
            <v>98620.459999999992</v>
          </cell>
        </row>
        <row r="30">
          <cell r="D30">
            <v>0</v>
          </cell>
          <cell r="F30">
            <v>674659.65</v>
          </cell>
          <cell r="K30">
            <v>1023828.91</v>
          </cell>
        </row>
        <row r="31">
          <cell r="D31">
            <v>0</v>
          </cell>
          <cell r="F31">
            <v>192759.96</v>
          </cell>
          <cell r="K31">
            <v>295861.15000000002</v>
          </cell>
        </row>
        <row r="32">
          <cell r="D32">
            <v>0</v>
          </cell>
          <cell r="F32">
            <v>385519.85</v>
          </cell>
          <cell r="K32">
            <v>591722.18999999994</v>
          </cell>
        </row>
        <row r="33">
          <cell r="D33">
            <v>0</v>
          </cell>
          <cell r="F33">
            <v>687125.1</v>
          </cell>
          <cell r="K33">
            <v>1031095.3999999999</v>
          </cell>
        </row>
        <row r="35">
          <cell r="D35">
            <v>0</v>
          </cell>
          <cell r="F35">
            <v>0</v>
          </cell>
          <cell r="K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</row>
        <row r="74">
          <cell r="D74">
            <v>0</v>
          </cell>
          <cell r="F74">
            <v>80750</v>
          </cell>
          <cell r="K74">
            <v>80750</v>
          </cell>
        </row>
        <row r="75">
          <cell r="D75">
            <v>0</v>
          </cell>
          <cell r="F75">
            <v>0</v>
          </cell>
          <cell r="K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</row>
        <row r="103">
          <cell r="D103">
            <v>0</v>
          </cell>
          <cell r="F103">
            <v>0</v>
          </cell>
          <cell r="K103">
            <v>34058.17</v>
          </cell>
        </row>
        <row r="104">
          <cell r="D104">
            <v>0</v>
          </cell>
          <cell r="F104">
            <v>0</v>
          </cell>
          <cell r="K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</row>
        <row r="119">
          <cell r="D119">
            <v>0</v>
          </cell>
          <cell r="F119">
            <v>0</v>
          </cell>
          <cell r="K119">
            <v>6406.88</v>
          </cell>
        </row>
        <row r="120">
          <cell r="D120">
            <v>0</v>
          </cell>
          <cell r="F120">
            <v>0</v>
          </cell>
          <cell r="K120">
            <v>0</v>
          </cell>
        </row>
        <row r="121">
          <cell r="D121">
            <v>0</v>
          </cell>
          <cell r="F121">
            <v>0</v>
          </cell>
          <cell r="K121">
            <v>43840.17</v>
          </cell>
        </row>
        <row r="122">
          <cell r="D122">
            <v>0</v>
          </cell>
          <cell r="F122">
            <v>0</v>
          </cell>
          <cell r="K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</row>
        <row r="279">
          <cell r="F279">
            <v>10626776.16</v>
          </cell>
        </row>
      </sheetData>
      <sheetData sheetId="12">
        <row r="3">
          <cell r="B3" t="str">
            <v>AL 29 DE FEBRERO 2020</v>
          </cell>
        </row>
      </sheetData>
      <sheetData sheetId="13"/>
      <sheetData sheetId="14">
        <row r="168">
          <cell r="F168">
            <v>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E0E5-6B8B-4D6D-A603-641CD36491B0}">
  <sheetPr filterMode="1"/>
  <dimension ref="A1:AH53"/>
  <sheetViews>
    <sheetView showGridLines="0" zoomScaleNormal="100" workbookViewId="0">
      <selection activeCell="K1" sqref="K1"/>
    </sheetView>
  </sheetViews>
  <sheetFormatPr baseColWidth="10" defaultRowHeight="13" x14ac:dyDescent="0.25"/>
  <cols>
    <col min="1" max="1" width="2.81640625" style="99" customWidth="1"/>
    <col min="2" max="2" width="2.7265625" style="131" hidden="1" customWidth="1"/>
    <col min="3" max="3" width="1.7265625" style="131" hidden="1" customWidth="1"/>
    <col min="4" max="4" width="2" style="131" hidden="1" customWidth="1"/>
    <col min="5" max="5" width="1.7265625" style="131" hidden="1" customWidth="1"/>
    <col min="6" max="7" width="2.6328125" style="131" hidden="1" customWidth="1"/>
    <col min="8" max="8" width="1.81640625" style="131" hidden="1" customWidth="1"/>
    <col min="9" max="9" width="1.7265625" style="131" hidden="1" customWidth="1"/>
    <col min="10" max="10" width="3.54296875" style="131" hidden="1" customWidth="1"/>
    <col min="11" max="11" width="42.26953125" style="99" customWidth="1"/>
    <col min="12" max="12" width="16" style="98" hidden="1" customWidth="1"/>
    <col min="13" max="13" width="14.453125" style="98" hidden="1" customWidth="1"/>
    <col min="14" max="14" width="15.7265625" style="98" customWidth="1"/>
    <col min="15" max="15" width="15.54296875" style="98" customWidth="1"/>
    <col min="16" max="16" width="16.08984375" style="98" customWidth="1"/>
    <col min="17" max="17" width="16.08984375" style="98" hidden="1" customWidth="1"/>
    <col min="18" max="18" width="15.36328125" style="98" hidden="1" customWidth="1"/>
    <col min="19" max="19" width="13.1796875" style="98" hidden="1" customWidth="1"/>
    <col min="20" max="20" width="14.7265625" style="98" hidden="1" customWidth="1"/>
    <col min="21" max="21" width="16.08984375" style="98" hidden="1" customWidth="1"/>
    <col min="22" max="22" width="15" style="98" hidden="1" customWidth="1"/>
    <col min="23" max="23" width="14" style="98" hidden="1" customWidth="1"/>
    <col min="24" max="33" width="0" style="98" hidden="1" customWidth="1"/>
    <col min="34" max="34" width="12.6328125" style="98" hidden="1" customWidth="1"/>
    <col min="35" max="16384" width="10.90625" style="99"/>
  </cols>
  <sheetData>
    <row r="1" spans="1:34" x14ac:dyDescent="0.3">
      <c r="B1" s="95"/>
      <c r="C1" s="96"/>
      <c r="D1" s="96"/>
      <c r="E1" s="96"/>
      <c r="F1" s="96"/>
      <c r="G1" s="96"/>
      <c r="H1" s="96"/>
      <c r="I1" s="96"/>
      <c r="J1" s="96"/>
      <c r="K1" s="97" t="s">
        <v>0</v>
      </c>
      <c r="L1" s="97"/>
    </row>
    <row r="2" spans="1:34" x14ac:dyDescent="0.3">
      <c r="B2" s="95"/>
      <c r="C2" s="96"/>
      <c r="D2" s="96"/>
      <c r="E2" s="96"/>
      <c r="F2" s="96"/>
      <c r="G2" s="96"/>
      <c r="H2" s="96"/>
      <c r="I2" s="96"/>
      <c r="J2" s="96"/>
      <c r="K2" s="97" t="s">
        <v>508</v>
      </c>
      <c r="L2" s="97"/>
    </row>
    <row r="3" spans="1:34" x14ac:dyDescent="0.3">
      <c r="B3" s="95"/>
      <c r="C3" s="96"/>
      <c r="D3" s="96"/>
      <c r="E3" s="96"/>
      <c r="F3" s="96"/>
      <c r="G3" s="96"/>
      <c r="H3" s="96"/>
      <c r="I3" s="96"/>
      <c r="J3" s="96"/>
      <c r="K3" s="97" t="str">
        <f>+'[6]Detalle Ingresos Mensuales'!B3</f>
        <v>DEL 1 AL 29 DE FEBRERO 2020</v>
      </c>
      <c r="L3" s="97"/>
    </row>
    <row r="4" spans="1:34" x14ac:dyDescent="0.3">
      <c r="B4" s="95"/>
      <c r="C4" s="96"/>
      <c r="D4" s="96"/>
      <c r="E4" s="96"/>
      <c r="F4" s="96"/>
      <c r="G4" s="96"/>
      <c r="H4" s="96"/>
      <c r="I4" s="96"/>
      <c r="J4" s="96"/>
      <c r="K4" s="97" t="s">
        <v>2</v>
      </c>
      <c r="L4" s="97"/>
    </row>
    <row r="5" spans="1:34" ht="13" customHeight="1" x14ac:dyDescent="0.25">
      <c r="B5" s="181" t="s">
        <v>509</v>
      </c>
      <c r="C5" s="181"/>
      <c r="D5" s="181"/>
      <c r="E5" s="181"/>
      <c r="F5" s="181"/>
      <c r="G5" s="181"/>
      <c r="H5" s="181"/>
      <c r="I5" s="181"/>
      <c r="J5" s="181"/>
      <c r="K5" s="181" t="s">
        <v>510</v>
      </c>
      <c r="L5" s="182" t="s">
        <v>511</v>
      </c>
      <c r="M5" s="183" t="s">
        <v>512</v>
      </c>
      <c r="N5" s="180" t="s">
        <v>4</v>
      </c>
      <c r="O5" s="180" t="s">
        <v>513</v>
      </c>
      <c r="P5" s="180" t="s">
        <v>514</v>
      </c>
      <c r="Q5" s="180" t="s">
        <v>12</v>
      </c>
      <c r="R5" s="180" t="s">
        <v>9</v>
      </c>
      <c r="S5" s="180" t="s">
        <v>515</v>
      </c>
      <c r="T5" s="180" t="s">
        <v>11</v>
      </c>
      <c r="U5" s="180" t="s">
        <v>12</v>
      </c>
      <c r="V5" s="177" t="s">
        <v>516</v>
      </c>
      <c r="W5" s="177" t="s">
        <v>14</v>
      </c>
      <c r="X5" s="177" t="s">
        <v>517</v>
      </c>
      <c r="Y5" s="177" t="s">
        <v>518</v>
      </c>
      <c r="Z5" s="177" t="s">
        <v>519</v>
      </c>
      <c r="AA5" s="177" t="s">
        <v>520</v>
      </c>
      <c r="AB5" s="177" t="s">
        <v>521</v>
      </c>
      <c r="AC5" s="177" t="s">
        <v>522</v>
      </c>
      <c r="AD5" s="177" t="s">
        <v>523</v>
      </c>
      <c r="AE5" s="177" t="s">
        <v>524</v>
      </c>
      <c r="AF5" s="177" t="s">
        <v>525</v>
      </c>
      <c r="AG5" s="177" t="s">
        <v>526</v>
      </c>
      <c r="AH5" s="177" t="s">
        <v>11</v>
      </c>
    </row>
    <row r="6" spans="1:34" ht="25.5" customHeight="1" x14ac:dyDescent="0.25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2"/>
      <c r="M6" s="183"/>
      <c r="N6" s="180"/>
      <c r="O6" s="180"/>
      <c r="P6" s="180"/>
      <c r="Q6" s="180"/>
      <c r="R6" s="180"/>
      <c r="S6" s="180"/>
      <c r="T6" s="180"/>
      <c r="U6" s="180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</row>
    <row r="7" spans="1:34" s="106" customFormat="1" x14ac:dyDescent="0.25">
      <c r="B7" s="100" t="s">
        <v>527</v>
      </c>
      <c r="C7" s="101">
        <v>0</v>
      </c>
      <c r="D7" s="101">
        <v>0</v>
      </c>
      <c r="E7" s="101">
        <v>0</v>
      </c>
      <c r="F7" s="101" t="s">
        <v>528</v>
      </c>
      <c r="G7" s="101" t="s">
        <v>528</v>
      </c>
      <c r="H7" s="101" t="s">
        <v>529</v>
      </c>
      <c r="I7" s="102" t="s">
        <v>529</v>
      </c>
      <c r="J7" s="103" t="s">
        <v>530</v>
      </c>
      <c r="K7" s="104" t="s">
        <v>531</v>
      </c>
      <c r="L7" s="105">
        <f>SUM(L8+L27)</f>
        <v>16732945134.169266</v>
      </c>
      <c r="M7" s="105">
        <f t="shared" ref="M7:AH7" si="0">SUM(M8+M27)</f>
        <v>0</v>
      </c>
      <c r="N7" s="132">
        <f>SUM(N8+N27)</f>
        <v>16732945134.169266</v>
      </c>
      <c r="O7" s="132">
        <f t="shared" si="0"/>
        <v>1280246064.1299999</v>
      </c>
      <c r="P7" s="132">
        <f t="shared" si="0"/>
        <v>2611958315.6500001</v>
      </c>
      <c r="Q7" s="132">
        <f t="shared" si="0"/>
        <v>14120986818.519266</v>
      </c>
      <c r="R7" s="105">
        <f t="shared" si="0"/>
        <v>2611958315.6500001</v>
      </c>
      <c r="S7" s="105">
        <f t="shared" si="0"/>
        <v>0</v>
      </c>
      <c r="T7" s="105">
        <f t="shared" si="0"/>
        <v>2611958315.6500001</v>
      </c>
      <c r="U7" s="105">
        <f t="shared" si="0"/>
        <v>14120986818.519266</v>
      </c>
      <c r="V7" s="105">
        <f t="shared" si="0"/>
        <v>1331712251.52</v>
      </c>
      <c r="W7" s="105">
        <f t="shared" si="0"/>
        <v>1280246064.1299999</v>
      </c>
      <c r="X7" s="105">
        <f t="shared" si="0"/>
        <v>0</v>
      </c>
      <c r="Y7" s="105">
        <f t="shared" si="0"/>
        <v>0</v>
      </c>
      <c r="Z7" s="105">
        <f t="shared" si="0"/>
        <v>0</v>
      </c>
      <c r="AA7" s="105">
        <f t="shared" si="0"/>
        <v>0</v>
      </c>
      <c r="AB7" s="105">
        <f t="shared" si="0"/>
        <v>0</v>
      </c>
      <c r="AC7" s="105">
        <f t="shared" si="0"/>
        <v>0</v>
      </c>
      <c r="AD7" s="105">
        <f t="shared" si="0"/>
        <v>0</v>
      </c>
      <c r="AE7" s="105">
        <f t="shared" si="0"/>
        <v>0</v>
      </c>
      <c r="AF7" s="105">
        <f t="shared" si="0"/>
        <v>0</v>
      </c>
      <c r="AG7" s="105">
        <f t="shared" si="0"/>
        <v>0</v>
      </c>
      <c r="AH7" s="105">
        <f t="shared" si="0"/>
        <v>2611958315.6500001</v>
      </c>
    </row>
    <row r="8" spans="1:34" s="106" customFormat="1" hidden="1" x14ac:dyDescent="0.25">
      <c r="B8" s="107">
        <v>1</v>
      </c>
      <c r="C8" s="102" t="s">
        <v>532</v>
      </c>
      <c r="D8" s="102">
        <v>0</v>
      </c>
      <c r="E8" s="102">
        <v>0</v>
      </c>
      <c r="F8" s="102" t="s">
        <v>528</v>
      </c>
      <c r="G8" s="102" t="s">
        <v>528</v>
      </c>
      <c r="H8" s="102" t="s">
        <v>529</v>
      </c>
      <c r="I8" s="102" t="s">
        <v>529</v>
      </c>
      <c r="J8" s="103" t="s">
        <v>530</v>
      </c>
      <c r="K8" s="104" t="s">
        <v>533</v>
      </c>
      <c r="L8" s="108">
        <f>SUM(L9+L22)</f>
        <v>16732945134.169266</v>
      </c>
      <c r="M8" s="108">
        <f t="shared" ref="M8:AH8" si="1">SUM(M9+M22)</f>
        <v>0</v>
      </c>
      <c r="N8" s="133">
        <f t="shared" si="1"/>
        <v>16732945134.169266</v>
      </c>
      <c r="O8" s="133">
        <f t="shared" si="1"/>
        <v>1278917868.5799999</v>
      </c>
      <c r="P8" s="133">
        <f t="shared" si="1"/>
        <v>2610416841.5999999</v>
      </c>
      <c r="Q8" s="133">
        <f t="shared" si="1"/>
        <v>14122528292.569265</v>
      </c>
      <c r="R8" s="108">
        <f t="shared" si="1"/>
        <v>2610416841.5999999</v>
      </c>
      <c r="S8" s="108">
        <f t="shared" si="1"/>
        <v>0</v>
      </c>
      <c r="T8" s="108">
        <f t="shared" si="1"/>
        <v>2610416841.5999999</v>
      </c>
      <c r="U8" s="108">
        <f t="shared" si="1"/>
        <v>14122528292.569265</v>
      </c>
      <c r="V8" s="108">
        <f t="shared" si="1"/>
        <v>1331498973.02</v>
      </c>
      <c r="W8" s="108">
        <f t="shared" si="1"/>
        <v>1278917868.5799999</v>
      </c>
      <c r="X8" s="108">
        <f t="shared" si="1"/>
        <v>0</v>
      </c>
      <c r="Y8" s="108">
        <f t="shared" si="1"/>
        <v>0</v>
      </c>
      <c r="Z8" s="108">
        <f t="shared" si="1"/>
        <v>0</v>
      </c>
      <c r="AA8" s="108">
        <f t="shared" si="1"/>
        <v>0</v>
      </c>
      <c r="AB8" s="108">
        <f t="shared" si="1"/>
        <v>0</v>
      </c>
      <c r="AC8" s="108">
        <f t="shared" si="1"/>
        <v>0</v>
      </c>
      <c r="AD8" s="108">
        <f t="shared" si="1"/>
        <v>0</v>
      </c>
      <c r="AE8" s="108">
        <f t="shared" si="1"/>
        <v>0</v>
      </c>
      <c r="AF8" s="108">
        <f t="shared" si="1"/>
        <v>0</v>
      </c>
      <c r="AG8" s="108">
        <f t="shared" si="1"/>
        <v>0</v>
      </c>
      <c r="AH8" s="108">
        <f t="shared" si="1"/>
        <v>2610416841.5999999</v>
      </c>
    </row>
    <row r="9" spans="1:34" s="106" customFormat="1" hidden="1" x14ac:dyDescent="0.25">
      <c r="B9" s="107">
        <v>1</v>
      </c>
      <c r="C9" s="102" t="s">
        <v>532</v>
      </c>
      <c r="D9" s="102" t="s">
        <v>534</v>
      </c>
      <c r="E9" s="102">
        <v>0</v>
      </c>
      <c r="F9" s="102" t="s">
        <v>528</v>
      </c>
      <c r="G9" s="102" t="s">
        <v>528</v>
      </c>
      <c r="H9" s="102" t="s">
        <v>529</v>
      </c>
      <c r="I9" s="102" t="s">
        <v>529</v>
      </c>
      <c r="J9" s="103" t="s">
        <v>530</v>
      </c>
      <c r="K9" s="104" t="s">
        <v>535</v>
      </c>
      <c r="L9" s="108">
        <f>+L10</f>
        <v>13739914813.839266</v>
      </c>
      <c r="M9" s="108">
        <f t="shared" ref="M9:AH9" si="2">+M10</f>
        <v>0</v>
      </c>
      <c r="N9" s="133">
        <f t="shared" si="2"/>
        <v>13739914813.839266</v>
      </c>
      <c r="O9" s="133">
        <f t="shared" si="2"/>
        <v>1130944510.6299999</v>
      </c>
      <c r="P9" s="133">
        <f t="shared" si="2"/>
        <v>2249380053.3299999</v>
      </c>
      <c r="Q9" s="133">
        <f t="shared" si="2"/>
        <v>11490534760.509266</v>
      </c>
      <c r="R9" s="108">
        <f t="shared" si="2"/>
        <v>2249380053.3299999</v>
      </c>
      <c r="S9" s="108">
        <f t="shared" si="2"/>
        <v>0</v>
      </c>
      <c r="T9" s="108">
        <f t="shared" si="2"/>
        <v>2249380053.3299999</v>
      </c>
      <c r="U9" s="108">
        <f t="shared" si="2"/>
        <v>11490534760.509266</v>
      </c>
      <c r="V9" s="108">
        <f t="shared" si="2"/>
        <v>1118435542.7</v>
      </c>
      <c r="W9" s="108">
        <f t="shared" si="2"/>
        <v>1130944510.6299999</v>
      </c>
      <c r="X9" s="108">
        <f t="shared" si="2"/>
        <v>0</v>
      </c>
      <c r="Y9" s="108">
        <f t="shared" si="2"/>
        <v>0</v>
      </c>
      <c r="Z9" s="108">
        <f t="shared" si="2"/>
        <v>0</v>
      </c>
      <c r="AA9" s="108">
        <f t="shared" si="2"/>
        <v>0</v>
      </c>
      <c r="AB9" s="108">
        <f t="shared" si="2"/>
        <v>0</v>
      </c>
      <c r="AC9" s="108">
        <f t="shared" si="2"/>
        <v>0</v>
      </c>
      <c r="AD9" s="108">
        <f t="shared" si="2"/>
        <v>0</v>
      </c>
      <c r="AE9" s="108">
        <f t="shared" si="2"/>
        <v>0</v>
      </c>
      <c r="AF9" s="108">
        <f t="shared" si="2"/>
        <v>0</v>
      </c>
      <c r="AG9" s="108">
        <f t="shared" si="2"/>
        <v>0</v>
      </c>
      <c r="AH9" s="108">
        <f t="shared" si="2"/>
        <v>2249380053.3299999</v>
      </c>
    </row>
    <row r="10" spans="1:34" s="106" customFormat="1" hidden="1" x14ac:dyDescent="0.25">
      <c r="B10" s="107" t="s">
        <v>527</v>
      </c>
      <c r="C10" s="102" t="s">
        <v>532</v>
      </c>
      <c r="D10" s="102" t="s">
        <v>534</v>
      </c>
      <c r="E10" s="102" t="s">
        <v>532</v>
      </c>
      <c r="F10" s="102" t="s">
        <v>528</v>
      </c>
      <c r="G10" s="102" t="s">
        <v>528</v>
      </c>
      <c r="H10" s="102" t="s">
        <v>529</v>
      </c>
      <c r="I10" s="102" t="s">
        <v>529</v>
      </c>
      <c r="J10" s="103" t="s">
        <v>530</v>
      </c>
      <c r="K10" s="104" t="s">
        <v>536</v>
      </c>
      <c r="L10" s="108">
        <f>SUM(L11+L16+L19)</f>
        <v>13739914813.839266</v>
      </c>
      <c r="M10" s="108">
        <f t="shared" ref="M10:AH10" si="3">SUM(M11+M16+M19)</f>
        <v>0</v>
      </c>
      <c r="N10" s="133">
        <f t="shared" si="3"/>
        <v>13739914813.839266</v>
      </c>
      <c r="O10" s="133">
        <f t="shared" si="3"/>
        <v>1130944510.6299999</v>
      </c>
      <c r="P10" s="133">
        <f t="shared" si="3"/>
        <v>2249380053.3299999</v>
      </c>
      <c r="Q10" s="133">
        <f t="shared" si="3"/>
        <v>11490534760.509266</v>
      </c>
      <c r="R10" s="108">
        <f t="shared" si="3"/>
        <v>2249380053.3299999</v>
      </c>
      <c r="S10" s="108">
        <f t="shared" si="3"/>
        <v>0</v>
      </c>
      <c r="T10" s="108">
        <f t="shared" si="3"/>
        <v>2249380053.3299999</v>
      </c>
      <c r="U10" s="108">
        <f t="shared" si="3"/>
        <v>11490534760.509266</v>
      </c>
      <c r="V10" s="108">
        <f t="shared" si="3"/>
        <v>1118435542.7</v>
      </c>
      <c r="W10" s="108">
        <f t="shared" si="3"/>
        <v>1130944510.6299999</v>
      </c>
      <c r="X10" s="108">
        <f t="shared" si="3"/>
        <v>0</v>
      </c>
      <c r="Y10" s="108">
        <f t="shared" si="3"/>
        <v>0</v>
      </c>
      <c r="Z10" s="108">
        <f t="shared" si="3"/>
        <v>0</v>
      </c>
      <c r="AA10" s="108">
        <f t="shared" si="3"/>
        <v>0</v>
      </c>
      <c r="AB10" s="108">
        <f t="shared" si="3"/>
        <v>0</v>
      </c>
      <c r="AC10" s="108">
        <f t="shared" si="3"/>
        <v>0</v>
      </c>
      <c r="AD10" s="108">
        <f t="shared" si="3"/>
        <v>0</v>
      </c>
      <c r="AE10" s="108">
        <f t="shared" si="3"/>
        <v>0</v>
      </c>
      <c r="AF10" s="108">
        <f t="shared" si="3"/>
        <v>0</v>
      </c>
      <c r="AG10" s="108">
        <f t="shared" si="3"/>
        <v>0</v>
      </c>
      <c r="AH10" s="108">
        <f t="shared" si="3"/>
        <v>2249380053.3299999</v>
      </c>
    </row>
    <row r="11" spans="1:34" s="138" customFormat="1" x14ac:dyDescent="0.25">
      <c r="A11" s="106"/>
      <c r="B11" s="109" t="s">
        <v>527</v>
      </c>
      <c r="C11" s="110" t="s">
        <v>532</v>
      </c>
      <c r="D11" s="110" t="s">
        <v>534</v>
      </c>
      <c r="E11" s="110" t="s">
        <v>532</v>
      </c>
      <c r="F11" s="110" t="s">
        <v>537</v>
      </c>
      <c r="G11" s="110" t="s">
        <v>528</v>
      </c>
      <c r="H11" s="110" t="s">
        <v>529</v>
      </c>
      <c r="I11" s="110" t="s">
        <v>529</v>
      </c>
      <c r="J11" s="103" t="s">
        <v>530</v>
      </c>
      <c r="K11" s="115" t="s">
        <v>538</v>
      </c>
      <c r="L11" s="108">
        <f>SUM(L12:L15)</f>
        <v>2589892040.8392663</v>
      </c>
      <c r="M11" s="108">
        <f t="shared" ref="M11:AH11" si="4">SUM(M12:M15)</f>
        <v>0</v>
      </c>
      <c r="N11" s="139">
        <f t="shared" si="4"/>
        <v>2589892040.8392663</v>
      </c>
      <c r="O11" s="139">
        <f t="shared" si="4"/>
        <v>194736641.07999998</v>
      </c>
      <c r="P11" s="139">
        <f t="shared" si="4"/>
        <v>382252315.63999999</v>
      </c>
      <c r="Q11" s="133">
        <f t="shared" si="4"/>
        <v>2207639725.1992664</v>
      </c>
      <c r="R11" s="108">
        <f t="shared" si="4"/>
        <v>382252315.63999999</v>
      </c>
      <c r="S11" s="108">
        <f t="shared" si="4"/>
        <v>0</v>
      </c>
      <c r="T11" s="108">
        <f t="shared" si="4"/>
        <v>382252315.63999999</v>
      </c>
      <c r="U11" s="108">
        <f t="shared" si="4"/>
        <v>2207639725.1992664</v>
      </c>
      <c r="V11" s="108">
        <f t="shared" si="4"/>
        <v>187515674.56</v>
      </c>
      <c r="W11" s="108">
        <f t="shared" si="4"/>
        <v>194736641.07999998</v>
      </c>
      <c r="X11" s="108">
        <f t="shared" si="4"/>
        <v>0</v>
      </c>
      <c r="Y11" s="108">
        <f t="shared" si="4"/>
        <v>0</v>
      </c>
      <c r="Z11" s="108">
        <f t="shared" si="4"/>
        <v>0</v>
      </c>
      <c r="AA11" s="108">
        <f t="shared" si="4"/>
        <v>0</v>
      </c>
      <c r="AB11" s="108">
        <f t="shared" si="4"/>
        <v>0</v>
      </c>
      <c r="AC11" s="108">
        <f t="shared" si="4"/>
        <v>0</v>
      </c>
      <c r="AD11" s="108">
        <f t="shared" si="4"/>
        <v>0</v>
      </c>
      <c r="AE11" s="108">
        <f t="shared" si="4"/>
        <v>0</v>
      </c>
      <c r="AF11" s="108">
        <f t="shared" si="4"/>
        <v>0</v>
      </c>
      <c r="AG11" s="108">
        <f t="shared" si="4"/>
        <v>0</v>
      </c>
      <c r="AH11" s="108">
        <f t="shared" si="4"/>
        <v>382252315.63999999</v>
      </c>
    </row>
    <row r="12" spans="1:34" hidden="1" x14ac:dyDescent="0.25">
      <c r="B12" s="112" t="s">
        <v>527</v>
      </c>
      <c r="C12" s="113" t="s">
        <v>532</v>
      </c>
      <c r="D12" s="113" t="s">
        <v>534</v>
      </c>
      <c r="E12" s="113" t="s">
        <v>532</v>
      </c>
      <c r="F12" s="113" t="s">
        <v>537</v>
      </c>
      <c r="G12" s="113" t="s">
        <v>537</v>
      </c>
      <c r="H12" s="113" t="s">
        <v>529</v>
      </c>
      <c r="I12" s="113" t="s">
        <v>529</v>
      </c>
      <c r="J12" s="114" t="s">
        <v>530</v>
      </c>
      <c r="K12" s="115" t="s">
        <v>539</v>
      </c>
      <c r="L12" s="116">
        <f>+'[6]Resumen General (1)'!Q13</f>
        <v>0</v>
      </c>
      <c r="M12" s="117">
        <f>+'[6]Presuspuestos Extraordinarios'!R12</f>
        <v>0</v>
      </c>
      <c r="N12" s="117">
        <f>SUM(L12:M12)</f>
        <v>0</v>
      </c>
      <c r="O12" s="117">
        <f t="shared" ref="O12:O13" si="5">+W12</f>
        <v>0</v>
      </c>
      <c r="P12" s="117">
        <f>+AH12</f>
        <v>0</v>
      </c>
      <c r="Q12" s="117">
        <f>+N12-P12</f>
        <v>0</v>
      </c>
      <c r="R12" s="117">
        <f>SUM(V12:X12)</f>
        <v>0</v>
      </c>
      <c r="S12" s="117">
        <v>0</v>
      </c>
      <c r="T12" s="117">
        <f>SUM(R12:S12)</f>
        <v>0</v>
      </c>
      <c r="U12" s="117">
        <f>+N12-T12</f>
        <v>0</v>
      </c>
      <c r="V12" s="117">
        <f>+'[6]Detalle Ingresos Mensuales'!C12+'[6]Detalle Ingresos Mensuales'!C57+'[6]Detalle Ingresos Mensuales'!C102</f>
        <v>0</v>
      </c>
      <c r="W12" s="117">
        <f>+'[6]Detalle Ingresos Mensuales'!D12+'[6]Detalle Ingresos Mensuales'!D57+'[6]Detalle Ingresos Mensuales'!D102</f>
        <v>0</v>
      </c>
      <c r="X12" s="117">
        <f>+'[6]Detalle Ingresos Mensuales'!E12+'[6]Detalle Ingresos Mensuales'!E57+'[6]Detalle Ingresos Mensuales'!E102</f>
        <v>0</v>
      </c>
      <c r="Y12" s="117">
        <f>+'[6]Detalle Ingresos Mensuales'!F12+'[6]Detalle Ingresos Mensuales'!F57+'[6]Detalle Ingresos Mensuales'!F102</f>
        <v>0</v>
      </c>
      <c r="Z12" s="117">
        <f>+'[6]Detalle Ingresos Mensuales'!G12+'[6]Detalle Ingresos Mensuales'!G57+'[6]Detalle Ingresos Mensuales'!G102</f>
        <v>0</v>
      </c>
      <c r="AA12" s="117">
        <f>+'[6]Detalle Ingresos Mensuales'!H12+'[6]Detalle Ingresos Mensuales'!H57+'[6]Detalle Ingresos Mensuales'!H102</f>
        <v>0</v>
      </c>
      <c r="AB12" s="117">
        <f>+'[6]Detalle Ingresos Mensuales'!I12+'[6]Detalle Ingresos Mensuales'!I57+'[6]Detalle Ingresos Mensuales'!I102</f>
        <v>0</v>
      </c>
      <c r="AC12" s="117">
        <f>+'[6]Detalle Ingresos Mensuales'!J12+'[6]Detalle Ingresos Mensuales'!J57+'[6]Detalle Ingresos Mensuales'!J102</f>
        <v>0</v>
      </c>
      <c r="AD12" s="117">
        <f>+'[6]Detalle Ingresos Mensuales'!K12+'[6]Detalle Ingresos Mensuales'!K57+'[6]Detalle Ingresos Mensuales'!K102</f>
        <v>0</v>
      </c>
      <c r="AE12" s="117">
        <f>+'[6]Detalle Ingresos Mensuales'!L12+'[6]Detalle Ingresos Mensuales'!L57+'[6]Detalle Ingresos Mensuales'!L102</f>
        <v>0</v>
      </c>
      <c r="AF12" s="117">
        <f>+'[6]Detalle Ingresos Mensuales'!M12+'[6]Detalle Ingresos Mensuales'!M57+'[6]Detalle Ingresos Mensuales'!M102</f>
        <v>0</v>
      </c>
      <c r="AG12" s="117">
        <f>+'[6]Detalle Ingresos Mensuales'!N12+'[6]Detalle Ingresos Mensuales'!N57+'[6]Detalle Ingresos Mensuales'!N102</f>
        <v>0</v>
      </c>
      <c r="AH12" s="117">
        <f>SUM(V12:AG12)</f>
        <v>0</v>
      </c>
    </row>
    <row r="13" spans="1:34" hidden="1" x14ac:dyDescent="0.25">
      <c r="B13" s="112" t="s">
        <v>527</v>
      </c>
      <c r="C13" s="113" t="s">
        <v>532</v>
      </c>
      <c r="D13" s="113" t="s">
        <v>534</v>
      </c>
      <c r="E13" s="113" t="s">
        <v>532</v>
      </c>
      <c r="F13" s="113" t="s">
        <v>537</v>
      </c>
      <c r="G13" s="113" t="s">
        <v>540</v>
      </c>
      <c r="H13" s="113" t="s">
        <v>529</v>
      </c>
      <c r="I13" s="113" t="s">
        <v>529</v>
      </c>
      <c r="J13" s="114" t="s">
        <v>530</v>
      </c>
      <c r="K13" s="115" t="s">
        <v>541</v>
      </c>
      <c r="L13" s="116">
        <f>+'[6]Resumen General (1)'!Q14</f>
        <v>0</v>
      </c>
      <c r="M13" s="117">
        <f>+'[6]Presuspuestos Extraordinarios'!R13</f>
        <v>0</v>
      </c>
      <c r="N13" s="117">
        <f t="shared" ref="N13:N15" si="6">SUM(L13:M13)</f>
        <v>0</v>
      </c>
      <c r="O13" s="117">
        <f t="shared" si="5"/>
        <v>0</v>
      </c>
      <c r="P13" s="117">
        <f t="shared" ref="P13:P15" si="7">+AH13</f>
        <v>0</v>
      </c>
      <c r="Q13" s="117">
        <f t="shared" ref="Q13:Q15" si="8">+N13-P13</f>
        <v>0</v>
      </c>
      <c r="R13" s="117">
        <f t="shared" ref="R13:R15" si="9">SUM(V13:X13)</f>
        <v>0</v>
      </c>
      <c r="S13" s="117">
        <v>0</v>
      </c>
      <c r="T13" s="117">
        <f t="shared" ref="T13:T15" si="10">SUM(R13:S13)</f>
        <v>0</v>
      </c>
      <c r="U13" s="117">
        <f t="shared" ref="U13:U15" si="11">+N13-T13</f>
        <v>0</v>
      </c>
      <c r="V13" s="117">
        <f>+'[6]Detalle Ingresos Mensuales'!C13+'[6]Detalle Ingresos Mensuales'!C58+'[6]Detalle Ingresos Mensuales'!C103</f>
        <v>0</v>
      </c>
      <c r="W13" s="117">
        <f>+'[6]Detalle Ingresos Mensuales'!D13+'[6]Detalle Ingresos Mensuales'!D58+'[6]Detalle Ingresos Mensuales'!D103</f>
        <v>0</v>
      </c>
      <c r="X13" s="117">
        <f>+'[6]Detalle Ingresos Mensuales'!E13+'[6]Detalle Ingresos Mensuales'!E58+'[6]Detalle Ingresos Mensuales'!E103</f>
        <v>0</v>
      </c>
      <c r="Y13" s="117">
        <f>+'[6]Detalle Ingresos Mensuales'!F13+'[6]Detalle Ingresos Mensuales'!F58+'[6]Detalle Ingresos Mensuales'!F103</f>
        <v>0</v>
      </c>
      <c r="Z13" s="117">
        <f>+'[6]Detalle Ingresos Mensuales'!G13+'[6]Detalle Ingresos Mensuales'!G58+'[6]Detalle Ingresos Mensuales'!G103</f>
        <v>0</v>
      </c>
      <c r="AA13" s="117">
        <f>+'[6]Detalle Ingresos Mensuales'!H13+'[6]Detalle Ingresos Mensuales'!H58+'[6]Detalle Ingresos Mensuales'!H103</f>
        <v>0</v>
      </c>
      <c r="AB13" s="117">
        <f>+'[6]Detalle Ingresos Mensuales'!I13+'[6]Detalle Ingresos Mensuales'!I58+'[6]Detalle Ingresos Mensuales'!I103</f>
        <v>0</v>
      </c>
      <c r="AC13" s="117">
        <f>+'[6]Detalle Ingresos Mensuales'!J13+'[6]Detalle Ingresos Mensuales'!J58+'[6]Detalle Ingresos Mensuales'!J103</f>
        <v>0</v>
      </c>
      <c r="AD13" s="117">
        <f>+'[6]Detalle Ingresos Mensuales'!K13+'[6]Detalle Ingresos Mensuales'!K58+'[6]Detalle Ingresos Mensuales'!K103</f>
        <v>0</v>
      </c>
      <c r="AE13" s="117">
        <f>+'[6]Detalle Ingresos Mensuales'!L13+'[6]Detalle Ingresos Mensuales'!L58+'[6]Detalle Ingresos Mensuales'!L103</f>
        <v>0</v>
      </c>
      <c r="AF13" s="117">
        <f>+'[6]Detalle Ingresos Mensuales'!M13+'[6]Detalle Ingresos Mensuales'!M58+'[6]Detalle Ingresos Mensuales'!M103</f>
        <v>0</v>
      </c>
      <c r="AG13" s="117">
        <f>+'[6]Detalle Ingresos Mensuales'!N13+'[6]Detalle Ingresos Mensuales'!N58+'[6]Detalle Ingresos Mensuales'!N103</f>
        <v>0</v>
      </c>
      <c r="AH13" s="117">
        <f t="shared" ref="AH13:AH15" si="12">SUM(V13:AG13)</f>
        <v>0</v>
      </c>
    </row>
    <row r="14" spans="1:34" hidden="1" x14ac:dyDescent="0.25">
      <c r="B14" s="112" t="s">
        <v>527</v>
      </c>
      <c r="C14" s="113" t="s">
        <v>532</v>
      </c>
      <c r="D14" s="113" t="s">
        <v>534</v>
      </c>
      <c r="E14" s="113" t="s">
        <v>532</v>
      </c>
      <c r="F14" s="113" t="s">
        <v>537</v>
      </c>
      <c r="G14" s="113" t="s">
        <v>542</v>
      </c>
      <c r="H14" s="113" t="s">
        <v>529</v>
      </c>
      <c r="I14" s="113" t="s">
        <v>529</v>
      </c>
      <c r="J14" s="114" t="s">
        <v>530</v>
      </c>
      <c r="K14" s="115" t="s">
        <v>543</v>
      </c>
      <c r="L14" s="116">
        <f>+'[6]Resumen General (1)'!Q15</f>
        <v>2589892040.8392663</v>
      </c>
      <c r="M14" s="117">
        <f>+'[6]Presuspuestos Extraordinarios'!R14</f>
        <v>0</v>
      </c>
      <c r="N14" s="134">
        <f t="shared" si="6"/>
        <v>2589892040.8392663</v>
      </c>
      <c r="O14" s="134">
        <f>+W14</f>
        <v>194736641.07999998</v>
      </c>
      <c r="P14" s="134">
        <f t="shared" si="7"/>
        <v>382252315.63999999</v>
      </c>
      <c r="Q14" s="134">
        <f>+N14-P14</f>
        <v>2207639725.1992664</v>
      </c>
      <c r="R14" s="117">
        <f t="shared" si="9"/>
        <v>382252315.63999999</v>
      </c>
      <c r="S14" s="117">
        <v>0</v>
      </c>
      <c r="T14" s="117">
        <f t="shared" si="10"/>
        <v>382252315.63999999</v>
      </c>
      <c r="U14" s="117">
        <f t="shared" si="11"/>
        <v>2207639725.1992664</v>
      </c>
      <c r="V14" s="117">
        <f>+'[6]Detalle Ingresos Mensuales'!C14+'[6]Detalle Ingresos Mensuales'!C59+'[6]Detalle Ingresos Mensuales'!C104</f>
        <v>187515674.56</v>
      </c>
      <c r="W14" s="117">
        <f>+'[6]Detalle Ingresos Mensuales'!D14+'[6]Detalle Ingresos Mensuales'!D59+'[6]Detalle Ingresos Mensuales'!D104</f>
        <v>194736641.07999998</v>
      </c>
      <c r="X14" s="117">
        <f>+'[6]Detalle Ingresos Mensuales'!E14+'[6]Detalle Ingresos Mensuales'!E59+'[6]Detalle Ingresos Mensuales'!E104</f>
        <v>0</v>
      </c>
      <c r="Y14" s="117">
        <f>+'[6]Detalle Ingresos Mensuales'!F14+'[6]Detalle Ingresos Mensuales'!F59+'[6]Detalle Ingresos Mensuales'!F104</f>
        <v>0</v>
      </c>
      <c r="Z14" s="117">
        <f>+'[6]Detalle Ingresos Mensuales'!G14+'[6]Detalle Ingresos Mensuales'!G59+'[6]Detalle Ingresos Mensuales'!G104</f>
        <v>0</v>
      </c>
      <c r="AA14" s="117">
        <f>+'[6]Detalle Ingresos Mensuales'!H14+'[6]Detalle Ingresos Mensuales'!H59+'[6]Detalle Ingresos Mensuales'!H104</f>
        <v>0</v>
      </c>
      <c r="AB14" s="117">
        <f>+'[6]Detalle Ingresos Mensuales'!I14+'[6]Detalle Ingresos Mensuales'!I59+'[6]Detalle Ingresos Mensuales'!I104</f>
        <v>0</v>
      </c>
      <c r="AC14" s="117">
        <f>+'[6]Detalle Ingresos Mensuales'!J14+'[6]Detalle Ingresos Mensuales'!J59+'[6]Detalle Ingresos Mensuales'!J104</f>
        <v>0</v>
      </c>
      <c r="AD14" s="117">
        <f>+'[6]Detalle Ingresos Mensuales'!K14+'[6]Detalle Ingresos Mensuales'!K59+'[6]Detalle Ingresos Mensuales'!K104</f>
        <v>0</v>
      </c>
      <c r="AE14" s="117">
        <f>+'[6]Detalle Ingresos Mensuales'!L14+'[6]Detalle Ingresos Mensuales'!L59+'[6]Detalle Ingresos Mensuales'!L104</f>
        <v>0</v>
      </c>
      <c r="AF14" s="117">
        <f>+'[6]Detalle Ingresos Mensuales'!M14+'[6]Detalle Ingresos Mensuales'!M59+'[6]Detalle Ingresos Mensuales'!M104</f>
        <v>0</v>
      </c>
      <c r="AG14" s="117">
        <f>+'[6]Detalle Ingresos Mensuales'!N14+'[6]Detalle Ingresos Mensuales'!N59+'[6]Detalle Ingresos Mensuales'!N104</f>
        <v>0</v>
      </c>
      <c r="AH14" s="117">
        <f t="shared" si="12"/>
        <v>382252315.63999999</v>
      </c>
    </row>
    <row r="15" spans="1:34" hidden="1" x14ac:dyDescent="0.25">
      <c r="B15" s="112" t="s">
        <v>527</v>
      </c>
      <c r="C15" s="113" t="s">
        <v>532</v>
      </c>
      <c r="D15" s="113" t="s">
        <v>534</v>
      </c>
      <c r="E15" s="113" t="s">
        <v>532</v>
      </c>
      <c r="F15" s="113" t="s">
        <v>537</v>
      </c>
      <c r="G15" s="113" t="s">
        <v>544</v>
      </c>
      <c r="H15" s="113" t="s">
        <v>529</v>
      </c>
      <c r="I15" s="113" t="s">
        <v>529</v>
      </c>
      <c r="J15" s="114" t="s">
        <v>530</v>
      </c>
      <c r="K15" s="115" t="s">
        <v>545</v>
      </c>
      <c r="L15" s="116">
        <f>+'[6]Resumen General (1)'!Q16</f>
        <v>0</v>
      </c>
      <c r="M15" s="117">
        <f>+'[6]Presuspuestos Extraordinarios'!R15</f>
        <v>0</v>
      </c>
      <c r="N15" s="117">
        <f t="shared" si="6"/>
        <v>0</v>
      </c>
      <c r="O15" s="117">
        <f t="shared" ref="O15" si="13">+W15</f>
        <v>0</v>
      </c>
      <c r="P15" s="117">
        <f t="shared" si="7"/>
        <v>0</v>
      </c>
      <c r="Q15" s="117">
        <f t="shared" si="8"/>
        <v>0</v>
      </c>
      <c r="R15" s="117">
        <f t="shared" si="9"/>
        <v>0</v>
      </c>
      <c r="S15" s="117">
        <v>0</v>
      </c>
      <c r="T15" s="117">
        <f t="shared" si="10"/>
        <v>0</v>
      </c>
      <c r="U15" s="117">
        <f t="shared" si="11"/>
        <v>0</v>
      </c>
      <c r="V15" s="117">
        <f>+'[6]Detalle Ingresos Mensuales'!C15+'[6]Detalle Ingresos Mensuales'!C60+'[6]Detalle Ingresos Mensuales'!C105</f>
        <v>0</v>
      </c>
      <c r="W15" s="117">
        <f>+'[6]Detalle Ingresos Mensuales'!D15+'[6]Detalle Ingresos Mensuales'!D60+'[6]Detalle Ingresos Mensuales'!D105</f>
        <v>0</v>
      </c>
      <c r="X15" s="117">
        <f>+'[6]Detalle Ingresos Mensuales'!E15+'[6]Detalle Ingresos Mensuales'!E60+'[6]Detalle Ingresos Mensuales'!E105</f>
        <v>0</v>
      </c>
      <c r="Y15" s="117">
        <f>+'[6]Detalle Ingresos Mensuales'!F15+'[6]Detalle Ingresos Mensuales'!F60+'[6]Detalle Ingresos Mensuales'!F105</f>
        <v>0</v>
      </c>
      <c r="Z15" s="117">
        <f>+'[6]Detalle Ingresos Mensuales'!G15+'[6]Detalle Ingresos Mensuales'!G60+'[6]Detalle Ingresos Mensuales'!G105</f>
        <v>0</v>
      </c>
      <c r="AA15" s="117">
        <f>+'[6]Detalle Ingresos Mensuales'!H15+'[6]Detalle Ingresos Mensuales'!H60+'[6]Detalle Ingresos Mensuales'!H105</f>
        <v>0</v>
      </c>
      <c r="AB15" s="117">
        <f>+'[6]Detalle Ingresos Mensuales'!I15+'[6]Detalle Ingresos Mensuales'!I60+'[6]Detalle Ingresos Mensuales'!I105</f>
        <v>0</v>
      </c>
      <c r="AC15" s="117">
        <f>+'[6]Detalle Ingresos Mensuales'!J15+'[6]Detalle Ingresos Mensuales'!J60+'[6]Detalle Ingresos Mensuales'!J105</f>
        <v>0</v>
      </c>
      <c r="AD15" s="117">
        <f>+'[6]Detalle Ingresos Mensuales'!K15+'[6]Detalle Ingresos Mensuales'!K60+'[6]Detalle Ingresos Mensuales'!K105</f>
        <v>0</v>
      </c>
      <c r="AE15" s="117">
        <f>+'[6]Detalle Ingresos Mensuales'!L15+'[6]Detalle Ingresos Mensuales'!L60+'[6]Detalle Ingresos Mensuales'!L105</f>
        <v>0</v>
      </c>
      <c r="AF15" s="117">
        <f>+'[6]Detalle Ingresos Mensuales'!M15+'[6]Detalle Ingresos Mensuales'!M60+'[6]Detalle Ingresos Mensuales'!M105</f>
        <v>0</v>
      </c>
      <c r="AG15" s="117">
        <f>+'[6]Detalle Ingresos Mensuales'!N15+'[6]Detalle Ingresos Mensuales'!N60+'[6]Detalle Ingresos Mensuales'!N105</f>
        <v>0</v>
      </c>
      <c r="AH15" s="117">
        <f t="shared" si="12"/>
        <v>0</v>
      </c>
    </row>
    <row r="16" spans="1:34" s="138" customFormat="1" x14ac:dyDescent="0.25">
      <c r="A16" s="106"/>
      <c r="B16" s="107" t="s">
        <v>527</v>
      </c>
      <c r="C16" s="102" t="s">
        <v>532</v>
      </c>
      <c r="D16" s="102" t="s">
        <v>534</v>
      </c>
      <c r="E16" s="102" t="s">
        <v>532</v>
      </c>
      <c r="F16" s="102" t="s">
        <v>546</v>
      </c>
      <c r="G16" s="102" t="s">
        <v>528</v>
      </c>
      <c r="H16" s="102" t="s">
        <v>529</v>
      </c>
      <c r="I16" s="102" t="s">
        <v>529</v>
      </c>
      <c r="J16" s="103" t="s">
        <v>530</v>
      </c>
      <c r="K16" s="140" t="s">
        <v>547</v>
      </c>
      <c r="L16" s="108">
        <f>SUM(L17:L18)</f>
        <v>11150022773</v>
      </c>
      <c r="M16" s="108">
        <f t="shared" ref="M16:AH16" si="14">SUM(M17:M18)</f>
        <v>0</v>
      </c>
      <c r="N16" s="139">
        <f t="shared" si="14"/>
        <v>11150022773</v>
      </c>
      <c r="O16" s="139">
        <f t="shared" si="14"/>
        <v>936207869.54999995</v>
      </c>
      <c r="P16" s="139">
        <f t="shared" si="14"/>
        <v>1867127737.6900001</v>
      </c>
      <c r="Q16" s="133">
        <f t="shared" si="14"/>
        <v>9282895035.3099995</v>
      </c>
      <c r="R16" s="108">
        <f t="shared" si="14"/>
        <v>1867127737.6900001</v>
      </c>
      <c r="S16" s="108">
        <f t="shared" si="14"/>
        <v>0</v>
      </c>
      <c r="T16" s="108">
        <f t="shared" si="14"/>
        <v>1867127737.6900001</v>
      </c>
      <c r="U16" s="108">
        <f t="shared" si="14"/>
        <v>9282895035.3099995</v>
      </c>
      <c r="V16" s="108">
        <f t="shared" si="14"/>
        <v>930919868.13999999</v>
      </c>
      <c r="W16" s="108">
        <f t="shared" si="14"/>
        <v>936207869.54999995</v>
      </c>
      <c r="X16" s="108">
        <f t="shared" si="14"/>
        <v>0</v>
      </c>
      <c r="Y16" s="108">
        <f t="shared" si="14"/>
        <v>0</v>
      </c>
      <c r="Z16" s="108">
        <f t="shared" si="14"/>
        <v>0</v>
      </c>
      <c r="AA16" s="108">
        <f t="shared" si="14"/>
        <v>0</v>
      </c>
      <c r="AB16" s="108">
        <f t="shared" si="14"/>
        <v>0</v>
      </c>
      <c r="AC16" s="108">
        <f t="shared" si="14"/>
        <v>0</v>
      </c>
      <c r="AD16" s="108">
        <f t="shared" si="14"/>
        <v>0</v>
      </c>
      <c r="AE16" s="108">
        <f t="shared" si="14"/>
        <v>0</v>
      </c>
      <c r="AF16" s="108">
        <f t="shared" si="14"/>
        <v>0</v>
      </c>
      <c r="AG16" s="108">
        <f t="shared" si="14"/>
        <v>0</v>
      </c>
      <c r="AH16" s="108">
        <f t="shared" si="14"/>
        <v>1867127737.6900001</v>
      </c>
    </row>
    <row r="17" spans="1:34" hidden="1" x14ac:dyDescent="0.25">
      <c r="B17" s="112" t="s">
        <v>527</v>
      </c>
      <c r="C17" s="113" t="s">
        <v>532</v>
      </c>
      <c r="D17" s="113" t="s">
        <v>534</v>
      </c>
      <c r="E17" s="113" t="s">
        <v>532</v>
      </c>
      <c r="F17" s="113" t="s">
        <v>546</v>
      </c>
      <c r="G17" s="113" t="s">
        <v>542</v>
      </c>
      <c r="H17" s="113" t="s">
        <v>529</v>
      </c>
      <c r="I17" s="113" t="s">
        <v>529</v>
      </c>
      <c r="J17" s="114" t="s">
        <v>530</v>
      </c>
      <c r="K17" s="115" t="s">
        <v>548</v>
      </c>
      <c r="L17" s="116">
        <f>+'[6]Resumen General (1)'!Q18</f>
        <v>0</v>
      </c>
      <c r="M17" s="117">
        <f>+'[6]Presuspuestos Extraordinarios'!R17</f>
        <v>0</v>
      </c>
      <c r="N17" s="117">
        <f t="shared" ref="N17:N18" si="15">SUM(L17:M17)</f>
        <v>0</v>
      </c>
      <c r="O17" s="117">
        <f t="shared" ref="O17:O18" si="16">+W17</f>
        <v>0</v>
      </c>
      <c r="P17" s="117">
        <f t="shared" ref="P17:P18" si="17">+AH17</f>
        <v>0</v>
      </c>
      <c r="Q17" s="117">
        <f t="shared" ref="Q17:Q18" si="18">+N17-P17</f>
        <v>0</v>
      </c>
      <c r="R17" s="117">
        <f t="shared" ref="R17:R18" si="19">SUM(V17:X17)</f>
        <v>0</v>
      </c>
      <c r="S17" s="117">
        <v>0</v>
      </c>
      <c r="T17" s="117">
        <f t="shared" ref="T17:T18" si="20">SUM(R17:S17)</f>
        <v>0</v>
      </c>
      <c r="U17" s="117">
        <f t="shared" ref="U17:U18" si="21">+N17-T17</f>
        <v>0</v>
      </c>
      <c r="V17" s="117">
        <f>+'[6]Detalle Ingresos Mensuales'!C17+'[6]Detalle Ingresos Mensuales'!C62+'[6]Detalle Ingresos Mensuales'!C107</f>
        <v>0</v>
      </c>
      <c r="W17" s="117">
        <f>+'[6]Detalle Ingresos Mensuales'!D17+'[6]Detalle Ingresos Mensuales'!D62+'[6]Detalle Ingresos Mensuales'!D107</f>
        <v>0</v>
      </c>
      <c r="X17" s="117">
        <f>+'[6]Detalle Ingresos Mensuales'!E17+'[6]Detalle Ingresos Mensuales'!E62+'[6]Detalle Ingresos Mensuales'!E107</f>
        <v>0</v>
      </c>
      <c r="Y17" s="117">
        <f>+'[6]Detalle Ingresos Mensuales'!F17+'[6]Detalle Ingresos Mensuales'!F62+'[6]Detalle Ingresos Mensuales'!F107</f>
        <v>0</v>
      </c>
      <c r="Z17" s="117">
        <f>+'[6]Detalle Ingresos Mensuales'!G17+'[6]Detalle Ingresos Mensuales'!G62+'[6]Detalle Ingresos Mensuales'!G107</f>
        <v>0</v>
      </c>
      <c r="AA17" s="117">
        <f>+'[6]Detalle Ingresos Mensuales'!H17+'[6]Detalle Ingresos Mensuales'!H62+'[6]Detalle Ingresos Mensuales'!H107</f>
        <v>0</v>
      </c>
      <c r="AB17" s="117">
        <f>+'[6]Detalle Ingresos Mensuales'!I17+'[6]Detalle Ingresos Mensuales'!I62+'[6]Detalle Ingresos Mensuales'!I107</f>
        <v>0</v>
      </c>
      <c r="AC17" s="117">
        <f>+'[6]Detalle Ingresos Mensuales'!J17+'[6]Detalle Ingresos Mensuales'!J62+'[6]Detalle Ingresos Mensuales'!J107</f>
        <v>0</v>
      </c>
      <c r="AD17" s="117">
        <f>+'[6]Detalle Ingresos Mensuales'!K17+'[6]Detalle Ingresos Mensuales'!K62+'[6]Detalle Ingresos Mensuales'!K107</f>
        <v>0</v>
      </c>
      <c r="AE17" s="117">
        <f>+'[6]Detalle Ingresos Mensuales'!L17+'[6]Detalle Ingresos Mensuales'!L62+'[6]Detalle Ingresos Mensuales'!L107</f>
        <v>0</v>
      </c>
      <c r="AF17" s="117">
        <f>+'[6]Detalle Ingresos Mensuales'!M17+'[6]Detalle Ingresos Mensuales'!M62+'[6]Detalle Ingresos Mensuales'!M107</f>
        <v>0</v>
      </c>
      <c r="AG17" s="117">
        <f>+'[6]Detalle Ingresos Mensuales'!N17+'[6]Detalle Ingresos Mensuales'!N62+'[6]Detalle Ingresos Mensuales'!N107</f>
        <v>0</v>
      </c>
      <c r="AH17" s="117">
        <f t="shared" ref="AH17:AH18" si="22">SUM(V17:AG17)</f>
        <v>0</v>
      </c>
    </row>
    <row r="18" spans="1:34" hidden="1" x14ac:dyDescent="0.25">
      <c r="B18" s="112" t="s">
        <v>527</v>
      </c>
      <c r="C18" s="113" t="s">
        <v>532</v>
      </c>
      <c r="D18" s="113" t="s">
        <v>534</v>
      </c>
      <c r="E18" s="113" t="s">
        <v>532</v>
      </c>
      <c r="F18" s="113" t="s">
        <v>546</v>
      </c>
      <c r="G18" s="113" t="s">
        <v>544</v>
      </c>
      <c r="H18" s="113" t="s">
        <v>529</v>
      </c>
      <c r="I18" s="113" t="s">
        <v>529</v>
      </c>
      <c r="J18" s="114" t="s">
        <v>530</v>
      </c>
      <c r="K18" s="115" t="s">
        <v>549</v>
      </c>
      <c r="L18" s="116">
        <f>+'[6]Resumen General (1)'!Q19</f>
        <v>11150022773</v>
      </c>
      <c r="M18" s="117">
        <f>+'[6]Presuspuestos Extraordinarios'!R18</f>
        <v>0</v>
      </c>
      <c r="N18" s="134">
        <f t="shared" si="15"/>
        <v>11150022773</v>
      </c>
      <c r="O18" s="134">
        <f t="shared" si="16"/>
        <v>936207869.54999995</v>
      </c>
      <c r="P18" s="134">
        <f t="shared" si="17"/>
        <v>1867127737.6900001</v>
      </c>
      <c r="Q18" s="134">
        <f t="shared" si="18"/>
        <v>9282895035.3099995</v>
      </c>
      <c r="R18" s="117">
        <f t="shared" si="19"/>
        <v>1867127737.6900001</v>
      </c>
      <c r="S18" s="117">
        <v>0</v>
      </c>
      <c r="T18" s="117">
        <f t="shared" si="20"/>
        <v>1867127737.6900001</v>
      </c>
      <c r="U18" s="117">
        <f t="shared" si="21"/>
        <v>9282895035.3099995</v>
      </c>
      <c r="V18" s="117">
        <f>+'[6]Detalle Ingresos Mensuales'!C18+'[6]Detalle Ingresos Mensuales'!C63+'[6]Detalle Ingresos Mensuales'!C108</f>
        <v>930919868.13999999</v>
      </c>
      <c r="W18" s="117">
        <f>+'[6]Detalle Ingresos Mensuales'!D18+'[6]Detalle Ingresos Mensuales'!D63+'[6]Detalle Ingresos Mensuales'!D108</f>
        <v>936207869.54999995</v>
      </c>
      <c r="X18" s="117">
        <f>+'[6]Detalle Ingresos Mensuales'!E18+'[6]Detalle Ingresos Mensuales'!E63+'[6]Detalle Ingresos Mensuales'!E108</f>
        <v>0</v>
      </c>
      <c r="Y18" s="117">
        <f>+'[6]Detalle Ingresos Mensuales'!F18+'[6]Detalle Ingresos Mensuales'!F63+'[6]Detalle Ingresos Mensuales'!F108</f>
        <v>0</v>
      </c>
      <c r="Z18" s="117">
        <f>+'[6]Detalle Ingresos Mensuales'!G18+'[6]Detalle Ingresos Mensuales'!G63+'[6]Detalle Ingresos Mensuales'!G108</f>
        <v>0</v>
      </c>
      <c r="AA18" s="117">
        <f>+'[6]Detalle Ingresos Mensuales'!H18+'[6]Detalle Ingresos Mensuales'!H63+'[6]Detalle Ingresos Mensuales'!H108</f>
        <v>0</v>
      </c>
      <c r="AB18" s="117">
        <f>+'[6]Detalle Ingresos Mensuales'!I18+'[6]Detalle Ingresos Mensuales'!I63+'[6]Detalle Ingresos Mensuales'!I108</f>
        <v>0</v>
      </c>
      <c r="AC18" s="117">
        <f>+'[6]Detalle Ingresos Mensuales'!J18+'[6]Detalle Ingresos Mensuales'!J63+'[6]Detalle Ingresos Mensuales'!J108</f>
        <v>0</v>
      </c>
      <c r="AD18" s="117">
        <f>+'[6]Detalle Ingresos Mensuales'!K18+'[6]Detalle Ingresos Mensuales'!K63+'[6]Detalle Ingresos Mensuales'!K108</f>
        <v>0</v>
      </c>
      <c r="AE18" s="117">
        <f>+'[6]Detalle Ingresos Mensuales'!L18+'[6]Detalle Ingresos Mensuales'!L63+'[6]Detalle Ingresos Mensuales'!L108</f>
        <v>0</v>
      </c>
      <c r="AF18" s="117">
        <f>+'[6]Detalle Ingresos Mensuales'!M18+'[6]Detalle Ingresos Mensuales'!M63+'[6]Detalle Ingresos Mensuales'!M108</f>
        <v>0</v>
      </c>
      <c r="AG18" s="117">
        <f>+'[6]Detalle Ingresos Mensuales'!N18+'[6]Detalle Ingresos Mensuales'!N63+'[6]Detalle Ingresos Mensuales'!N108</f>
        <v>0</v>
      </c>
      <c r="AH18" s="117">
        <f t="shared" si="22"/>
        <v>1867127737.6900001</v>
      </c>
    </row>
    <row r="19" spans="1:34" s="106" customFormat="1" hidden="1" x14ac:dyDescent="0.25">
      <c r="B19" s="107" t="s">
        <v>527</v>
      </c>
      <c r="C19" s="102" t="s">
        <v>532</v>
      </c>
      <c r="D19" s="102" t="s">
        <v>534</v>
      </c>
      <c r="E19" s="102" t="s">
        <v>532</v>
      </c>
      <c r="F19" s="102" t="s">
        <v>550</v>
      </c>
      <c r="G19" s="102" t="s">
        <v>528</v>
      </c>
      <c r="H19" s="102" t="s">
        <v>529</v>
      </c>
      <c r="I19" s="102" t="s">
        <v>529</v>
      </c>
      <c r="J19" s="103" t="s">
        <v>530</v>
      </c>
      <c r="K19" s="111" t="s">
        <v>551</v>
      </c>
      <c r="L19" s="108">
        <f>SUM(L20:L21)</f>
        <v>0</v>
      </c>
      <c r="M19" s="108">
        <f t="shared" ref="M19:AH19" si="23">SUM(M20:M21)</f>
        <v>0</v>
      </c>
      <c r="N19" s="108">
        <f t="shared" si="23"/>
        <v>0</v>
      </c>
      <c r="O19" s="108">
        <f t="shared" si="23"/>
        <v>0</v>
      </c>
      <c r="P19" s="108">
        <f t="shared" si="23"/>
        <v>0</v>
      </c>
      <c r="Q19" s="108">
        <f t="shared" si="23"/>
        <v>0</v>
      </c>
      <c r="R19" s="108">
        <f t="shared" si="23"/>
        <v>0</v>
      </c>
      <c r="S19" s="108">
        <f t="shared" si="23"/>
        <v>0</v>
      </c>
      <c r="T19" s="108">
        <f t="shared" si="23"/>
        <v>0</v>
      </c>
      <c r="U19" s="108">
        <f t="shared" si="23"/>
        <v>0</v>
      </c>
      <c r="V19" s="108">
        <f t="shared" si="23"/>
        <v>0</v>
      </c>
      <c r="W19" s="108">
        <f t="shared" si="23"/>
        <v>0</v>
      </c>
      <c r="X19" s="108">
        <f t="shared" si="23"/>
        <v>0</v>
      </c>
      <c r="Y19" s="108">
        <f t="shared" si="23"/>
        <v>0</v>
      </c>
      <c r="Z19" s="108">
        <f t="shared" si="23"/>
        <v>0</v>
      </c>
      <c r="AA19" s="108">
        <f t="shared" si="23"/>
        <v>0</v>
      </c>
      <c r="AB19" s="108">
        <f t="shared" si="23"/>
        <v>0</v>
      </c>
      <c r="AC19" s="108">
        <f t="shared" si="23"/>
        <v>0</v>
      </c>
      <c r="AD19" s="108">
        <f t="shared" si="23"/>
        <v>0</v>
      </c>
      <c r="AE19" s="108">
        <f t="shared" si="23"/>
        <v>0</v>
      </c>
      <c r="AF19" s="108">
        <f t="shared" si="23"/>
        <v>0</v>
      </c>
      <c r="AG19" s="108">
        <f t="shared" si="23"/>
        <v>0</v>
      </c>
      <c r="AH19" s="108">
        <f t="shared" si="23"/>
        <v>0</v>
      </c>
    </row>
    <row r="20" spans="1:34" hidden="1" x14ac:dyDescent="0.25">
      <c r="B20" s="112" t="s">
        <v>527</v>
      </c>
      <c r="C20" s="113" t="s">
        <v>532</v>
      </c>
      <c r="D20" s="113" t="s">
        <v>534</v>
      </c>
      <c r="E20" s="113" t="s">
        <v>532</v>
      </c>
      <c r="F20" s="113" t="s">
        <v>550</v>
      </c>
      <c r="G20" s="113" t="s">
        <v>537</v>
      </c>
      <c r="H20" s="113" t="s">
        <v>529</v>
      </c>
      <c r="I20" s="113" t="s">
        <v>529</v>
      </c>
      <c r="J20" s="114" t="s">
        <v>530</v>
      </c>
      <c r="K20" s="115" t="s">
        <v>552</v>
      </c>
      <c r="L20" s="116">
        <f>+'[6]Resumen General (1)'!Q21</f>
        <v>0</v>
      </c>
      <c r="M20" s="117">
        <f>+'[6]Presuspuestos Extraordinarios'!R20</f>
        <v>0</v>
      </c>
      <c r="N20" s="117">
        <f t="shared" ref="N20:N21" si="24">SUM(L20:M20)</f>
        <v>0</v>
      </c>
      <c r="O20" s="117">
        <f t="shared" ref="O20:O21" si="25">+W20</f>
        <v>0</v>
      </c>
      <c r="P20" s="117">
        <f t="shared" ref="P20:P21" si="26">+AH20</f>
        <v>0</v>
      </c>
      <c r="Q20" s="117">
        <f t="shared" ref="Q20:Q21" si="27">+N20-P20</f>
        <v>0</v>
      </c>
      <c r="R20" s="117">
        <f t="shared" ref="R20:R21" si="28">SUM(V20:X20)</f>
        <v>0</v>
      </c>
      <c r="S20" s="117">
        <v>0</v>
      </c>
      <c r="T20" s="117">
        <f t="shared" ref="T20:T21" si="29">SUM(R20:S20)</f>
        <v>0</v>
      </c>
      <c r="U20" s="117">
        <f t="shared" ref="U20:U21" si="30">+N20-T20</f>
        <v>0</v>
      </c>
      <c r="V20" s="117">
        <f>+'[6]Detalle Ingresos Mensuales'!C20+'[6]Detalle Ingresos Mensuales'!C65+'[6]Detalle Ingresos Mensuales'!C110</f>
        <v>0</v>
      </c>
      <c r="W20" s="117">
        <f>+'[6]Detalle Ingresos Mensuales'!D20+'[6]Detalle Ingresos Mensuales'!D65+'[6]Detalle Ingresos Mensuales'!D110</f>
        <v>0</v>
      </c>
      <c r="X20" s="117">
        <f>+'[6]Detalle Ingresos Mensuales'!E20+'[6]Detalle Ingresos Mensuales'!E65+'[6]Detalle Ingresos Mensuales'!E110</f>
        <v>0</v>
      </c>
      <c r="Y20" s="117">
        <f>+'[6]Detalle Ingresos Mensuales'!F20+'[6]Detalle Ingresos Mensuales'!F65+'[6]Detalle Ingresos Mensuales'!F110</f>
        <v>0</v>
      </c>
      <c r="Z20" s="117">
        <f>+'[6]Detalle Ingresos Mensuales'!G20+'[6]Detalle Ingresos Mensuales'!G65+'[6]Detalle Ingresos Mensuales'!G110</f>
        <v>0</v>
      </c>
      <c r="AA20" s="117">
        <f>+'[6]Detalle Ingresos Mensuales'!H20+'[6]Detalle Ingresos Mensuales'!H65+'[6]Detalle Ingresos Mensuales'!H110</f>
        <v>0</v>
      </c>
      <c r="AB20" s="117">
        <f>+'[6]Detalle Ingresos Mensuales'!I20+'[6]Detalle Ingresos Mensuales'!I65+'[6]Detalle Ingresos Mensuales'!I110</f>
        <v>0</v>
      </c>
      <c r="AC20" s="117">
        <f>+'[6]Detalle Ingresos Mensuales'!J20+'[6]Detalle Ingresos Mensuales'!J65+'[6]Detalle Ingresos Mensuales'!J110</f>
        <v>0</v>
      </c>
      <c r="AD20" s="117">
        <f>+'[6]Detalle Ingresos Mensuales'!K20+'[6]Detalle Ingresos Mensuales'!K65+'[6]Detalle Ingresos Mensuales'!K110</f>
        <v>0</v>
      </c>
      <c r="AE20" s="117">
        <f>+'[6]Detalle Ingresos Mensuales'!L20+'[6]Detalle Ingresos Mensuales'!L65+'[6]Detalle Ingresos Mensuales'!L110</f>
        <v>0</v>
      </c>
      <c r="AF20" s="117">
        <f>+'[6]Detalle Ingresos Mensuales'!M20+'[6]Detalle Ingresos Mensuales'!M65+'[6]Detalle Ingresos Mensuales'!M110</f>
        <v>0</v>
      </c>
      <c r="AG20" s="117">
        <f>+'[6]Detalle Ingresos Mensuales'!N20+'[6]Detalle Ingresos Mensuales'!N65+'[6]Detalle Ingresos Mensuales'!N110</f>
        <v>0</v>
      </c>
      <c r="AH20" s="117">
        <f t="shared" ref="AH20:AH21" si="31">SUM(V20:AG20)</f>
        <v>0</v>
      </c>
    </row>
    <row r="21" spans="1:34" hidden="1" x14ac:dyDescent="0.25">
      <c r="B21" s="112" t="s">
        <v>527</v>
      </c>
      <c r="C21" s="113" t="s">
        <v>532</v>
      </c>
      <c r="D21" s="113" t="s">
        <v>534</v>
      </c>
      <c r="E21" s="113" t="s">
        <v>532</v>
      </c>
      <c r="F21" s="113" t="s">
        <v>550</v>
      </c>
      <c r="G21" s="113" t="s">
        <v>553</v>
      </c>
      <c r="H21" s="113" t="s">
        <v>529</v>
      </c>
      <c r="I21" s="113" t="s">
        <v>529</v>
      </c>
      <c r="J21" s="114" t="s">
        <v>530</v>
      </c>
      <c r="K21" s="115" t="s">
        <v>270</v>
      </c>
      <c r="L21" s="116">
        <f>+'[6]Resumen General (1)'!Q22</f>
        <v>0</v>
      </c>
      <c r="M21" s="117">
        <f>+'[6]Presuspuestos Extraordinarios'!R21</f>
        <v>0</v>
      </c>
      <c r="N21" s="117">
        <f t="shared" si="24"/>
        <v>0</v>
      </c>
      <c r="O21" s="117">
        <f t="shared" si="25"/>
        <v>0</v>
      </c>
      <c r="P21" s="117">
        <f t="shared" si="26"/>
        <v>0</v>
      </c>
      <c r="Q21" s="117">
        <f t="shared" si="27"/>
        <v>0</v>
      </c>
      <c r="R21" s="117">
        <f t="shared" si="28"/>
        <v>0</v>
      </c>
      <c r="S21" s="117">
        <v>0</v>
      </c>
      <c r="T21" s="117">
        <f t="shared" si="29"/>
        <v>0</v>
      </c>
      <c r="U21" s="117">
        <f t="shared" si="30"/>
        <v>0</v>
      </c>
      <c r="V21" s="117">
        <f>+'[6]Detalle Ingresos Mensuales'!C21+'[6]Detalle Ingresos Mensuales'!C66+'[6]Detalle Ingresos Mensuales'!C111</f>
        <v>0</v>
      </c>
      <c r="W21" s="117">
        <f>+'[6]Detalle Ingresos Mensuales'!D21+'[6]Detalle Ingresos Mensuales'!D66+'[6]Detalle Ingresos Mensuales'!D111</f>
        <v>0</v>
      </c>
      <c r="X21" s="117">
        <f>+'[6]Detalle Ingresos Mensuales'!E21+'[6]Detalle Ingresos Mensuales'!E66+'[6]Detalle Ingresos Mensuales'!E111</f>
        <v>0</v>
      </c>
      <c r="Y21" s="117">
        <f>+'[6]Detalle Ingresos Mensuales'!F21+'[6]Detalle Ingresos Mensuales'!F66+'[6]Detalle Ingresos Mensuales'!F111</f>
        <v>0</v>
      </c>
      <c r="Z21" s="117">
        <f>+'[6]Detalle Ingresos Mensuales'!G21+'[6]Detalle Ingresos Mensuales'!G66+'[6]Detalle Ingresos Mensuales'!G111</f>
        <v>0</v>
      </c>
      <c r="AA21" s="117">
        <f>+'[6]Detalle Ingresos Mensuales'!H21+'[6]Detalle Ingresos Mensuales'!H66+'[6]Detalle Ingresos Mensuales'!H111</f>
        <v>0</v>
      </c>
      <c r="AB21" s="117">
        <f>+'[6]Detalle Ingresos Mensuales'!I21+'[6]Detalle Ingresos Mensuales'!I66+'[6]Detalle Ingresos Mensuales'!I111</f>
        <v>0</v>
      </c>
      <c r="AC21" s="117">
        <f>+'[6]Detalle Ingresos Mensuales'!J21+'[6]Detalle Ingresos Mensuales'!J66+'[6]Detalle Ingresos Mensuales'!J111</f>
        <v>0</v>
      </c>
      <c r="AD21" s="117">
        <f>+'[6]Detalle Ingresos Mensuales'!K21+'[6]Detalle Ingresos Mensuales'!K66+'[6]Detalle Ingresos Mensuales'!K111</f>
        <v>0</v>
      </c>
      <c r="AE21" s="117">
        <f>+'[6]Detalle Ingresos Mensuales'!L21+'[6]Detalle Ingresos Mensuales'!L66+'[6]Detalle Ingresos Mensuales'!L111</f>
        <v>0</v>
      </c>
      <c r="AF21" s="117">
        <f>+'[6]Detalle Ingresos Mensuales'!M21+'[6]Detalle Ingresos Mensuales'!M66+'[6]Detalle Ingresos Mensuales'!M111</f>
        <v>0</v>
      </c>
      <c r="AG21" s="117">
        <f>+'[6]Detalle Ingresos Mensuales'!N21+'[6]Detalle Ingresos Mensuales'!N66+'[6]Detalle Ingresos Mensuales'!N111</f>
        <v>0</v>
      </c>
      <c r="AH21" s="117">
        <f t="shared" si="31"/>
        <v>0</v>
      </c>
    </row>
    <row r="22" spans="1:34" s="138" customFormat="1" x14ac:dyDescent="0.25">
      <c r="A22" s="106"/>
      <c r="B22" s="107">
        <v>1</v>
      </c>
      <c r="C22" s="102" t="s">
        <v>532</v>
      </c>
      <c r="D22" s="102" t="s">
        <v>554</v>
      </c>
      <c r="E22" s="102">
        <v>0</v>
      </c>
      <c r="F22" s="102" t="s">
        <v>528</v>
      </c>
      <c r="G22" s="102" t="s">
        <v>528</v>
      </c>
      <c r="H22" s="102" t="s">
        <v>529</v>
      </c>
      <c r="I22" s="102" t="s">
        <v>529</v>
      </c>
      <c r="J22" s="103" t="s">
        <v>530</v>
      </c>
      <c r="K22" s="141" t="s">
        <v>555</v>
      </c>
      <c r="L22" s="108">
        <f>+L23</f>
        <v>2993030320.3299999</v>
      </c>
      <c r="M22" s="108">
        <f t="shared" ref="M22:AH22" si="32">+M23</f>
        <v>0</v>
      </c>
      <c r="N22" s="139">
        <f t="shared" si="32"/>
        <v>2993030320.3299999</v>
      </c>
      <c r="O22" s="139">
        <f t="shared" si="32"/>
        <v>147973357.94999999</v>
      </c>
      <c r="P22" s="139">
        <f t="shared" si="32"/>
        <v>361036788.26999998</v>
      </c>
      <c r="Q22" s="133">
        <f t="shared" si="32"/>
        <v>2631993532.0599999</v>
      </c>
      <c r="R22" s="108">
        <f t="shared" si="32"/>
        <v>361036788.26999998</v>
      </c>
      <c r="S22" s="108">
        <f t="shared" si="32"/>
        <v>0</v>
      </c>
      <c r="T22" s="108">
        <f t="shared" si="32"/>
        <v>361036788.26999998</v>
      </c>
      <c r="U22" s="108">
        <f t="shared" si="32"/>
        <v>2631993532.0599999</v>
      </c>
      <c r="V22" s="108">
        <f t="shared" si="32"/>
        <v>213063430.31999999</v>
      </c>
      <c r="W22" s="108">
        <f t="shared" si="32"/>
        <v>147973357.94999999</v>
      </c>
      <c r="X22" s="108">
        <f t="shared" si="32"/>
        <v>0</v>
      </c>
      <c r="Y22" s="108">
        <f t="shared" si="32"/>
        <v>0</v>
      </c>
      <c r="Z22" s="108">
        <f t="shared" si="32"/>
        <v>0</v>
      </c>
      <c r="AA22" s="108">
        <f t="shared" si="32"/>
        <v>0</v>
      </c>
      <c r="AB22" s="108">
        <f t="shared" si="32"/>
        <v>0</v>
      </c>
      <c r="AC22" s="108">
        <f t="shared" si="32"/>
        <v>0</v>
      </c>
      <c r="AD22" s="108">
        <f t="shared" si="32"/>
        <v>0</v>
      </c>
      <c r="AE22" s="108">
        <f t="shared" si="32"/>
        <v>0</v>
      </c>
      <c r="AF22" s="108">
        <f t="shared" si="32"/>
        <v>0</v>
      </c>
      <c r="AG22" s="108">
        <f t="shared" si="32"/>
        <v>0</v>
      </c>
      <c r="AH22" s="108">
        <f t="shared" si="32"/>
        <v>361036788.26999998</v>
      </c>
    </row>
    <row r="23" spans="1:34" s="106" customFormat="1" hidden="1" x14ac:dyDescent="0.25">
      <c r="B23" s="100" t="s">
        <v>527</v>
      </c>
      <c r="C23" s="101" t="s">
        <v>532</v>
      </c>
      <c r="D23" s="101" t="s">
        <v>554</v>
      </c>
      <c r="E23" s="101" t="s">
        <v>554</v>
      </c>
      <c r="F23" s="101" t="s">
        <v>528</v>
      </c>
      <c r="G23" s="101" t="s">
        <v>528</v>
      </c>
      <c r="H23" s="101" t="s">
        <v>529</v>
      </c>
      <c r="I23" s="101" t="s">
        <v>529</v>
      </c>
      <c r="J23" s="103" t="s">
        <v>530</v>
      </c>
      <c r="K23" s="104" t="s">
        <v>556</v>
      </c>
      <c r="L23" s="105">
        <f>SUM(L24:L26)</f>
        <v>2993030320.3299999</v>
      </c>
      <c r="M23" s="105">
        <f t="shared" ref="M23:AH23" si="33">SUM(M24:M26)</f>
        <v>0</v>
      </c>
      <c r="N23" s="132">
        <f t="shared" si="33"/>
        <v>2993030320.3299999</v>
      </c>
      <c r="O23" s="132">
        <f t="shared" si="33"/>
        <v>147973357.94999999</v>
      </c>
      <c r="P23" s="132">
        <f t="shared" si="33"/>
        <v>361036788.26999998</v>
      </c>
      <c r="Q23" s="132">
        <f t="shared" si="33"/>
        <v>2631993532.0599999</v>
      </c>
      <c r="R23" s="105">
        <f t="shared" si="33"/>
        <v>361036788.26999998</v>
      </c>
      <c r="S23" s="105">
        <f t="shared" si="33"/>
        <v>0</v>
      </c>
      <c r="T23" s="105">
        <f t="shared" si="33"/>
        <v>361036788.26999998</v>
      </c>
      <c r="U23" s="105">
        <f t="shared" si="33"/>
        <v>2631993532.0599999</v>
      </c>
      <c r="V23" s="105">
        <f t="shared" si="33"/>
        <v>213063430.31999999</v>
      </c>
      <c r="W23" s="105">
        <f t="shared" si="33"/>
        <v>147973357.94999999</v>
      </c>
      <c r="X23" s="105">
        <f t="shared" si="33"/>
        <v>0</v>
      </c>
      <c r="Y23" s="105">
        <f t="shared" si="33"/>
        <v>0</v>
      </c>
      <c r="Z23" s="105">
        <f t="shared" si="33"/>
        <v>0</v>
      </c>
      <c r="AA23" s="105">
        <f t="shared" si="33"/>
        <v>0</v>
      </c>
      <c r="AB23" s="105">
        <f t="shared" si="33"/>
        <v>0</v>
      </c>
      <c r="AC23" s="105">
        <f t="shared" si="33"/>
        <v>0</v>
      </c>
      <c r="AD23" s="105">
        <f t="shared" si="33"/>
        <v>0</v>
      </c>
      <c r="AE23" s="105">
        <f t="shared" si="33"/>
        <v>0</v>
      </c>
      <c r="AF23" s="105">
        <f t="shared" si="33"/>
        <v>0</v>
      </c>
      <c r="AG23" s="105">
        <f t="shared" si="33"/>
        <v>0</v>
      </c>
      <c r="AH23" s="105">
        <f t="shared" si="33"/>
        <v>361036788.26999998</v>
      </c>
    </row>
    <row r="24" spans="1:34" hidden="1" x14ac:dyDescent="0.25">
      <c r="B24" s="112">
        <v>1</v>
      </c>
      <c r="C24" s="113" t="s">
        <v>532</v>
      </c>
      <c r="D24" s="113" t="s">
        <v>554</v>
      </c>
      <c r="E24" s="113" t="s">
        <v>554</v>
      </c>
      <c r="F24" s="113" t="s">
        <v>537</v>
      </c>
      <c r="G24" s="113" t="s">
        <v>528</v>
      </c>
      <c r="H24" s="113">
        <v>0</v>
      </c>
      <c r="I24" s="113" t="s">
        <v>529</v>
      </c>
      <c r="J24" s="114" t="s">
        <v>530</v>
      </c>
      <c r="K24" s="115" t="s">
        <v>557</v>
      </c>
      <c r="L24" s="116">
        <f>+'[6]Resumen General (1)'!Q25</f>
        <v>1497600000</v>
      </c>
      <c r="M24" s="117">
        <f>+'[6]Presuspuestos Extraordinarios'!R24</f>
        <v>0</v>
      </c>
      <c r="N24" s="134">
        <f t="shared" ref="N24:N26" si="34">SUM(L24:M24)</f>
        <v>1497600000</v>
      </c>
      <c r="O24" s="134">
        <f t="shared" ref="O24:O26" si="35">+W24</f>
        <v>122163816.92</v>
      </c>
      <c r="P24" s="134">
        <f t="shared" ref="P24:P26" si="36">+AH24</f>
        <v>246276902.56999999</v>
      </c>
      <c r="Q24" s="134">
        <f t="shared" ref="Q24:Q26" si="37">+N24-P24</f>
        <v>1251323097.4300001</v>
      </c>
      <c r="R24" s="117">
        <f t="shared" ref="R24:R26" si="38">SUM(V24:X24)</f>
        <v>246276902.56999999</v>
      </c>
      <c r="S24" s="117">
        <v>0</v>
      </c>
      <c r="T24" s="117">
        <f t="shared" ref="T24:T26" si="39">SUM(R24:S24)</f>
        <v>246276902.56999999</v>
      </c>
      <c r="U24" s="117">
        <f t="shared" ref="U24:U26" si="40">+N24-T24</f>
        <v>1251323097.4300001</v>
      </c>
      <c r="V24" s="117">
        <f>+'[6]Detalle Ingresos Mensuales'!C24+'[6]Detalle Ingresos Mensuales'!C69+'[6]Detalle Ingresos Mensuales'!C114</f>
        <v>124113085.64999999</v>
      </c>
      <c r="W24" s="117">
        <f>+'[6]Detalle Ingresos Mensuales'!D24+'[6]Detalle Ingresos Mensuales'!D69+'[6]Detalle Ingresos Mensuales'!D114</f>
        <v>122163816.92</v>
      </c>
      <c r="X24" s="117">
        <f>+'[6]Detalle Ingresos Mensuales'!E24+'[6]Detalle Ingresos Mensuales'!E69+'[6]Detalle Ingresos Mensuales'!E114</f>
        <v>0</v>
      </c>
      <c r="Y24" s="117">
        <f>+'[6]Detalle Ingresos Mensuales'!F24+'[6]Detalle Ingresos Mensuales'!F69+'[6]Detalle Ingresos Mensuales'!F114</f>
        <v>0</v>
      </c>
      <c r="Z24" s="117">
        <f>+'[6]Detalle Ingresos Mensuales'!G24+'[6]Detalle Ingresos Mensuales'!G69+'[6]Detalle Ingresos Mensuales'!G114</f>
        <v>0</v>
      </c>
      <c r="AA24" s="117">
        <f>+'[6]Detalle Ingresos Mensuales'!H24+'[6]Detalle Ingresos Mensuales'!H69+'[6]Detalle Ingresos Mensuales'!H114</f>
        <v>0</v>
      </c>
      <c r="AB24" s="117">
        <f>+'[6]Detalle Ingresos Mensuales'!I24+'[6]Detalle Ingresos Mensuales'!I69+'[6]Detalle Ingresos Mensuales'!I114</f>
        <v>0</v>
      </c>
      <c r="AC24" s="117">
        <f>+'[6]Detalle Ingresos Mensuales'!J24+'[6]Detalle Ingresos Mensuales'!J69+'[6]Detalle Ingresos Mensuales'!J114</f>
        <v>0</v>
      </c>
      <c r="AD24" s="117">
        <f>+'[6]Detalle Ingresos Mensuales'!K24+'[6]Detalle Ingresos Mensuales'!K69+'[6]Detalle Ingresos Mensuales'!K114</f>
        <v>0</v>
      </c>
      <c r="AE24" s="117">
        <f>+'[6]Detalle Ingresos Mensuales'!L24+'[6]Detalle Ingresos Mensuales'!L69+'[6]Detalle Ingresos Mensuales'!L114</f>
        <v>0</v>
      </c>
      <c r="AF24" s="117">
        <f>+'[6]Detalle Ingresos Mensuales'!M24+'[6]Detalle Ingresos Mensuales'!M69+'[6]Detalle Ingresos Mensuales'!M114</f>
        <v>0</v>
      </c>
      <c r="AG24" s="117">
        <f>+'[6]Detalle Ingresos Mensuales'!N24+'[6]Detalle Ingresos Mensuales'!N69+'[6]Detalle Ingresos Mensuales'!N114</f>
        <v>0</v>
      </c>
      <c r="AH24" s="117">
        <f t="shared" ref="AH24:AH26" si="41">SUM(V24:AG24)</f>
        <v>246276902.56999999</v>
      </c>
    </row>
    <row r="25" spans="1:34" hidden="1" x14ac:dyDescent="0.25">
      <c r="B25" s="112">
        <v>1</v>
      </c>
      <c r="C25" s="113" t="s">
        <v>532</v>
      </c>
      <c r="D25" s="113" t="s">
        <v>554</v>
      </c>
      <c r="E25" s="113" t="s">
        <v>554</v>
      </c>
      <c r="F25" s="113" t="s">
        <v>546</v>
      </c>
      <c r="G25" s="113" t="s">
        <v>528</v>
      </c>
      <c r="H25" s="113" t="s">
        <v>529</v>
      </c>
      <c r="I25" s="113" t="s">
        <v>529</v>
      </c>
      <c r="J25" s="114" t="s">
        <v>530</v>
      </c>
      <c r="K25" s="115" t="s">
        <v>558</v>
      </c>
      <c r="L25" s="116">
        <f>+'[6]Resumen General (1)'!Q26</f>
        <v>0</v>
      </c>
      <c r="M25" s="117">
        <f>+'[6]Presuspuestos Extraordinarios'!R25</f>
        <v>0</v>
      </c>
      <c r="N25" s="117">
        <f t="shared" si="34"/>
        <v>0</v>
      </c>
      <c r="O25" s="117">
        <f t="shared" si="35"/>
        <v>0</v>
      </c>
      <c r="P25" s="117">
        <f t="shared" si="36"/>
        <v>0</v>
      </c>
      <c r="Q25" s="117">
        <f t="shared" si="37"/>
        <v>0</v>
      </c>
      <c r="R25" s="117">
        <f t="shared" si="38"/>
        <v>0</v>
      </c>
      <c r="S25" s="117">
        <v>0</v>
      </c>
      <c r="T25" s="117">
        <f t="shared" si="39"/>
        <v>0</v>
      </c>
      <c r="U25" s="117">
        <f t="shared" si="40"/>
        <v>0</v>
      </c>
      <c r="V25" s="117">
        <f>+'[6]Detalle Ingresos Mensuales'!C25+'[6]Detalle Ingresos Mensuales'!C70+'[6]Detalle Ingresos Mensuales'!C115</f>
        <v>0</v>
      </c>
      <c r="W25" s="117">
        <f>+'[6]Detalle Ingresos Mensuales'!D25+'[6]Detalle Ingresos Mensuales'!D70+'[6]Detalle Ingresos Mensuales'!D115</f>
        <v>0</v>
      </c>
      <c r="X25" s="117">
        <f>+'[6]Detalle Ingresos Mensuales'!E25+'[6]Detalle Ingresos Mensuales'!E70+'[6]Detalle Ingresos Mensuales'!E115</f>
        <v>0</v>
      </c>
      <c r="Y25" s="117">
        <f>+'[6]Detalle Ingresos Mensuales'!F25+'[6]Detalle Ingresos Mensuales'!F70+'[6]Detalle Ingresos Mensuales'!F115</f>
        <v>0</v>
      </c>
      <c r="Z25" s="117">
        <f>+'[6]Detalle Ingresos Mensuales'!G25+'[6]Detalle Ingresos Mensuales'!G70+'[6]Detalle Ingresos Mensuales'!G115</f>
        <v>0</v>
      </c>
      <c r="AA25" s="117">
        <f>+'[6]Detalle Ingresos Mensuales'!H25+'[6]Detalle Ingresos Mensuales'!H70+'[6]Detalle Ingresos Mensuales'!H115</f>
        <v>0</v>
      </c>
      <c r="AB25" s="117">
        <f>+'[6]Detalle Ingresos Mensuales'!I25+'[6]Detalle Ingresos Mensuales'!I70+'[6]Detalle Ingresos Mensuales'!I115</f>
        <v>0</v>
      </c>
      <c r="AC25" s="117">
        <f>+'[6]Detalle Ingresos Mensuales'!J25+'[6]Detalle Ingresos Mensuales'!J70+'[6]Detalle Ingresos Mensuales'!J115</f>
        <v>0</v>
      </c>
      <c r="AD25" s="117">
        <f>+'[6]Detalle Ingresos Mensuales'!K25+'[6]Detalle Ingresos Mensuales'!K70+'[6]Detalle Ingresos Mensuales'!K115</f>
        <v>0</v>
      </c>
      <c r="AE25" s="117">
        <f>+'[6]Detalle Ingresos Mensuales'!L25+'[6]Detalle Ingresos Mensuales'!L70+'[6]Detalle Ingresos Mensuales'!L115</f>
        <v>0</v>
      </c>
      <c r="AF25" s="117">
        <f>+'[6]Detalle Ingresos Mensuales'!M25+'[6]Detalle Ingresos Mensuales'!M70+'[6]Detalle Ingresos Mensuales'!M115</f>
        <v>0</v>
      </c>
      <c r="AG25" s="117">
        <f>+'[6]Detalle Ingresos Mensuales'!N25+'[6]Detalle Ingresos Mensuales'!N70+'[6]Detalle Ingresos Mensuales'!N115</f>
        <v>0</v>
      </c>
      <c r="AH25" s="117">
        <f t="shared" si="41"/>
        <v>0</v>
      </c>
    </row>
    <row r="26" spans="1:34" hidden="1" x14ac:dyDescent="0.25">
      <c r="B26" s="112">
        <v>1</v>
      </c>
      <c r="C26" s="113" t="s">
        <v>532</v>
      </c>
      <c r="D26" s="113" t="s">
        <v>554</v>
      </c>
      <c r="E26" s="113" t="s">
        <v>554</v>
      </c>
      <c r="F26" s="113" t="s">
        <v>550</v>
      </c>
      <c r="G26" s="113" t="s">
        <v>528</v>
      </c>
      <c r="H26" s="113" t="s">
        <v>529</v>
      </c>
      <c r="I26" s="113" t="s">
        <v>529</v>
      </c>
      <c r="J26" s="114" t="s">
        <v>530</v>
      </c>
      <c r="K26" s="115" t="s">
        <v>559</v>
      </c>
      <c r="L26" s="116">
        <f>+'[6]Resumen General (1)'!Q27</f>
        <v>1495430320.3299999</v>
      </c>
      <c r="M26" s="117">
        <f>+'[6]Presuspuestos Extraordinarios'!R26</f>
        <v>0</v>
      </c>
      <c r="N26" s="134">
        <f t="shared" si="34"/>
        <v>1495430320.3299999</v>
      </c>
      <c r="O26" s="134">
        <f t="shared" si="35"/>
        <v>25809541.029999997</v>
      </c>
      <c r="P26" s="134">
        <f t="shared" si="36"/>
        <v>114759885.70000002</v>
      </c>
      <c r="Q26" s="134">
        <f t="shared" si="37"/>
        <v>1380670434.6299999</v>
      </c>
      <c r="R26" s="117">
        <f t="shared" si="38"/>
        <v>114759885.70000002</v>
      </c>
      <c r="S26" s="117">
        <v>0</v>
      </c>
      <c r="T26" s="117">
        <f t="shared" si="39"/>
        <v>114759885.70000002</v>
      </c>
      <c r="U26" s="117">
        <f t="shared" si="40"/>
        <v>1380670434.6299999</v>
      </c>
      <c r="V26" s="117">
        <f>+'[6]Detalle Ingresos Mensuales'!C26+'[6]Detalle Ingresos Mensuales'!C71+'[6]Detalle Ingresos Mensuales'!C116</f>
        <v>88950344.670000017</v>
      </c>
      <c r="W26" s="117">
        <f>+'[6]Detalle Ingresos Mensuales'!D26+'[6]Detalle Ingresos Mensuales'!D71+'[6]Detalle Ingresos Mensuales'!D116</f>
        <v>25809541.029999997</v>
      </c>
      <c r="X26" s="117">
        <f>+'[6]Detalle Ingresos Mensuales'!E26+'[6]Detalle Ingresos Mensuales'!E71+'[6]Detalle Ingresos Mensuales'!E116</f>
        <v>0</v>
      </c>
      <c r="Y26" s="117">
        <f>+'[6]Detalle Ingresos Mensuales'!F26+'[6]Detalle Ingresos Mensuales'!F71+'[6]Detalle Ingresos Mensuales'!F116</f>
        <v>0</v>
      </c>
      <c r="Z26" s="117">
        <f>+'[6]Detalle Ingresos Mensuales'!G26+'[6]Detalle Ingresos Mensuales'!G71+'[6]Detalle Ingresos Mensuales'!G116</f>
        <v>0</v>
      </c>
      <c r="AA26" s="117">
        <f>+'[6]Detalle Ingresos Mensuales'!H26+'[6]Detalle Ingresos Mensuales'!H71+'[6]Detalle Ingresos Mensuales'!H116</f>
        <v>0</v>
      </c>
      <c r="AB26" s="117">
        <f>+'[6]Detalle Ingresos Mensuales'!I26+'[6]Detalle Ingresos Mensuales'!I71+'[6]Detalle Ingresos Mensuales'!I116</f>
        <v>0</v>
      </c>
      <c r="AC26" s="117">
        <f>+'[6]Detalle Ingresos Mensuales'!J26+'[6]Detalle Ingresos Mensuales'!J71+'[6]Detalle Ingresos Mensuales'!J116</f>
        <v>0</v>
      </c>
      <c r="AD26" s="117">
        <f>+'[6]Detalle Ingresos Mensuales'!K26+'[6]Detalle Ingresos Mensuales'!K71+'[6]Detalle Ingresos Mensuales'!K116</f>
        <v>0</v>
      </c>
      <c r="AE26" s="117">
        <f>+'[6]Detalle Ingresos Mensuales'!L26+'[6]Detalle Ingresos Mensuales'!L71+'[6]Detalle Ingresos Mensuales'!L116</f>
        <v>0</v>
      </c>
      <c r="AF26" s="117">
        <f>+'[6]Detalle Ingresos Mensuales'!M26+'[6]Detalle Ingresos Mensuales'!M71+'[6]Detalle Ingresos Mensuales'!M116</f>
        <v>0</v>
      </c>
      <c r="AG26" s="117">
        <f>+'[6]Detalle Ingresos Mensuales'!N26+'[6]Detalle Ingresos Mensuales'!N71+'[6]Detalle Ingresos Mensuales'!N116</f>
        <v>0</v>
      </c>
      <c r="AH26" s="117">
        <f t="shared" si="41"/>
        <v>114759885.70000002</v>
      </c>
    </row>
    <row r="27" spans="1:34" s="106" customFormat="1" x14ac:dyDescent="0.25">
      <c r="B27" s="107">
        <v>1</v>
      </c>
      <c r="C27" s="102" t="s">
        <v>560</v>
      </c>
      <c r="D27" s="102">
        <v>0</v>
      </c>
      <c r="E27" s="102">
        <v>0</v>
      </c>
      <c r="F27" s="102" t="s">
        <v>528</v>
      </c>
      <c r="G27" s="102" t="s">
        <v>528</v>
      </c>
      <c r="H27" s="102" t="s">
        <v>529</v>
      </c>
      <c r="I27" s="102" t="s">
        <v>529</v>
      </c>
      <c r="J27" s="103" t="s">
        <v>530</v>
      </c>
      <c r="K27" s="118" t="s">
        <v>297</v>
      </c>
      <c r="L27" s="108">
        <f>SUM(L28+L33)</f>
        <v>0</v>
      </c>
      <c r="M27" s="108">
        <f t="shared" ref="M27:AH27" si="42">SUM(M28+M33)</f>
        <v>0</v>
      </c>
      <c r="N27" s="133">
        <f t="shared" si="42"/>
        <v>0</v>
      </c>
      <c r="O27" s="133">
        <f t="shared" si="42"/>
        <v>1328195.55</v>
      </c>
      <c r="P27" s="133">
        <f t="shared" si="42"/>
        <v>1541474.05</v>
      </c>
      <c r="Q27" s="133">
        <f t="shared" si="42"/>
        <v>-1541474.05</v>
      </c>
      <c r="R27" s="108">
        <f t="shared" si="42"/>
        <v>1541474.05</v>
      </c>
      <c r="S27" s="108">
        <f t="shared" si="42"/>
        <v>0</v>
      </c>
      <c r="T27" s="108">
        <f t="shared" si="42"/>
        <v>1541474.05</v>
      </c>
      <c r="U27" s="108">
        <f t="shared" si="42"/>
        <v>-1541474.05</v>
      </c>
      <c r="V27" s="108">
        <f t="shared" si="42"/>
        <v>213278.5</v>
      </c>
      <c r="W27" s="108">
        <f t="shared" si="42"/>
        <v>1328195.55</v>
      </c>
      <c r="X27" s="108">
        <f t="shared" si="42"/>
        <v>0</v>
      </c>
      <c r="Y27" s="108">
        <f t="shared" si="42"/>
        <v>0</v>
      </c>
      <c r="Z27" s="108">
        <f t="shared" si="42"/>
        <v>0</v>
      </c>
      <c r="AA27" s="108">
        <f t="shared" si="42"/>
        <v>0</v>
      </c>
      <c r="AB27" s="108">
        <f t="shared" si="42"/>
        <v>0</v>
      </c>
      <c r="AC27" s="108">
        <f t="shared" si="42"/>
        <v>0</v>
      </c>
      <c r="AD27" s="108">
        <f t="shared" si="42"/>
        <v>0</v>
      </c>
      <c r="AE27" s="108">
        <f t="shared" si="42"/>
        <v>0</v>
      </c>
      <c r="AF27" s="108">
        <f t="shared" si="42"/>
        <v>0</v>
      </c>
      <c r="AG27" s="108">
        <f t="shared" si="42"/>
        <v>0</v>
      </c>
      <c r="AH27" s="108">
        <f t="shared" si="42"/>
        <v>1541474.05</v>
      </c>
    </row>
    <row r="28" spans="1:34" s="138" customFormat="1" x14ac:dyDescent="0.25">
      <c r="A28" s="106"/>
      <c r="B28" s="107" t="s">
        <v>527</v>
      </c>
      <c r="C28" s="102" t="s">
        <v>560</v>
      </c>
      <c r="D28" s="102" t="s">
        <v>527</v>
      </c>
      <c r="E28" s="102" t="s">
        <v>529</v>
      </c>
      <c r="F28" s="102" t="s">
        <v>528</v>
      </c>
      <c r="G28" s="102" t="s">
        <v>528</v>
      </c>
      <c r="H28" s="102" t="s">
        <v>529</v>
      </c>
      <c r="I28" s="102" t="s">
        <v>529</v>
      </c>
      <c r="J28" s="103" t="s">
        <v>530</v>
      </c>
      <c r="K28" s="142" t="s">
        <v>561</v>
      </c>
      <c r="L28" s="108">
        <f>SUM(L29:L32)</f>
        <v>0</v>
      </c>
      <c r="M28" s="108">
        <f t="shared" ref="M28:AH28" si="43">SUM(M29:M32)</f>
        <v>0</v>
      </c>
      <c r="N28" s="139">
        <f t="shared" si="43"/>
        <v>0</v>
      </c>
      <c r="O28" s="139">
        <f t="shared" si="43"/>
        <v>1328195.55</v>
      </c>
      <c r="P28" s="139">
        <f t="shared" si="43"/>
        <v>1541474.05</v>
      </c>
      <c r="Q28" s="133">
        <f t="shared" si="43"/>
        <v>-1541474.05</v>
      </c>
      <c r="R28" s="108">
        <f t="shared" si="43"/>
        <v>1541474.05</v>
      </c>
      <c r="S28" s="108">
        <f t="shared" si="43"/>
        <v>0</v>
      </c>
      <c r="T28" s="108">
        <f t="shared" si="43"/>
        <v>1541474.05</v>
      </c>
      <c r="U28" s="108">
        <f t="shared" si="43"/>
        <v>-1541474.05</v>
      </c>
      <c r="V28" s="108">
        <f t="shared" si="43"/>
        <v>213278.5</v>
      </c>
      <c r="W28" s="108">
        <f t="shared" si="43"/>
        <v>1328195.55</v>
      </c>
      <c r="X28" s="108">
        <f t="shared" si="43"/>
        <v>0</v>
      </c>
      <c r="Y28" s="108">
        <f t="shared" si="43"/>
        <v>0</v>
      </c>
      <c r="Z28" s="108">
        <f t="shared" si="43"/>
        <v>0</v>
      </c>
      <c r="AA28" s="108">
        <f t="shared" si="43"/>
        <v>0</v>
      </c>
      <c r="AB28" s="108">
        <f t="shared" si="43"/>
        <v>0</v>
      </c>
      <c r="AC28" s="108">
        <f t="shared" si="43"/>
        <v>0</v>
      </c>
      <c r="AD28" s="108">
        <f t="shared" si="43"/>
        <v>0</v>
      </c>
      <c r="AE28" s="108">
        <f t="shared" si="43"/>
        <v>0</v>
      </c>
      <c r="AF28" s="108">
        <f t="shared" si="43"/>
        <v>0</v>
      </c>
      <c r="AG28" s="108">
        <f t="shared" si="43"/>
        <v>0</v>
      </c>
      <c r="AH28" s="108">
        <f t="shared" si="43"/>
        <v>1541474.05</v>
      </c>
    </row>
    <row r="29" spans="1:34" hidden="1" x14ac:dyDescent="0.25">
      <c r="B29" s="112">
        <v>1</v>
      </c>
      <c r="C29" s="113" t="s">
        <v>560</v>
      </c>
      <c r="D29" s="113">
        <v>1</v>
      </c>
      <c r="E29" s="113" t="s">
        <v>527</v>
      </c>
      <c r="F29" s="113" t="s">
        <v>528</v>
      </c>
      <c r="G29" s="113" t="s">
        <v>528</v>
      </c>
      <c r="H29" s="113">
        <v>0</v>
      </c>
      <c r="I29" s="113" t="s">
        <v>529</v>
      </c>
      <c r="J29" s="114" t="s">
        <v>530</v>
      </c>
      <c r="K29" s="115" t="s">
        <v>562</v>
      </c>
      <c r="L29" s="116">
        <f>+'[6]Resumen General (1)'!Q30</f>
        <v>0</v>
      </c>
      <c r="M29" s="117">
        <f>+'[6]Presuspuestos Extraordinarios'!R29</f>
        <v>0</v>
      </c>
      <c r="N29" s="117">
        <f t="shared" ref="N29:N32" si="44">SUM(L29:M29)</f>
        <v>0</v>
      </c>
      <c r="O29" s="117">
        <f t="shared" ref="O29:O32" si="45">+W29</f>
        <v>0</v>
      </c>
      <c r="P29" s="117">
        <f t="shared" ref="P29:P32" si="46">+AH29</f>
        <v>0</v>
      </c>
      <c r="Q29" s="117">
        <f t="shared" ref="Q29:Q32" si="47">+N29-P29</f>
        <v>0</v>
      </c>
      <c r="R29" s="117">
        <f t="shared" ref="R29:R32" si="48">SUM(V29:X29)</f>
        <v>0</v>
      </c>
      <c r="S29" s="117">
        <v>0</v>
      </c>
      <c r="T29" s="117">
        <f t="shared" ref="T29:T32" si="49">SUM(R29:S29)</f>
        <v>0</v>
      </c>
      <c r="U29" s="117">
        <f t="shared" ref="U29:U32" si="50">+N29-T29</f>
        <v>0</v>
      </c>
      <c r="V29" s="117">
        <f>+'[6]Detalle Ingresos Mensuales'!C29+'[6]Detalle Ingresos Mensuales'!C74+'[6]Detalle Ingresos Mensuales'!C119</f>
        <v>0</v>
      </c>
      <c r="W29" s="117">
        <f>+'[6]Detalle Ingresos Mensuales'!D29+'[6]Detalle Ingresos Mensuales'!D74+'[6]Detalle Ingresos Mensuales'!D119</f>
        <v>0</v>
      </c>
      <c r="X29" s="117">
        <f>+'[6]Detalle Ingresos Mensuales'!E29+'[6]Detalle Ingresos Mensuales'!E74+'[6]Detalle Ingresos Mensuales'!E119</f>
        <v>0</v>
      </c>
      <c r="Y29" s="117">
        <f>+'[6]Detalle Ingresos Mensuales'!F29+'[6]Detalle Ingresos Mensuales'!F74+'[6]Detalle Ingresos Mensuales'!F119</f>
        <v>0</v>
      </c>
      <c r="Z29" s="117">
        <f>+'[6]Detalle Ingresos Mensuales'!G29+'[6]Detalle Ingresos Mensuales'!G74+'[6]Detalle Ingresos Mensuales'!G119</f>
        <v>0</v>
      </c>
      <c r="AA29" s="117">
        <f>+'[6]Detalle Ingresos Mensuales'!H29+'[6]Detalle Ingresos Mensuales'!H74+'[6]Detalle Ingresos Mensuales'!H119</f>
        <v>0</v>
      </c>
      <c r="AB29" s="117">
        <f>+'[6]Detalle Ingresos Mensuales'!I29+'[6]Detalle Ingresos Mensuales'!I74+'[6]Detalle Ingresos Mensuales'!I119</f>
        <v>0</v>
      </c>
      <c r="AC29" s="117">
        <f>+'[6]Detalle Ingresos Mensuales'!J29+'[6]Detalle Ingresos Mensuales'!J74+'[6]Detalle Ingresos Mensuales'!J119</f>
        <v>0</v>
      </c>
      <c r="AD29" s="117">
        <f>+'[6]Detalle Ingresos Mensuales'!K29+'[6]Detalle Ingresos Mensuales'!K74+'[6]Detalle Ingresos Mensuales'!K119</f>
        <v>0</v>
      </c>
      <c r="AE29" s="117">
        <f>+'[6]Detalle Ingresos Mensuales'!L29+'[6]Detalle Ingresos Mensuales'!L74+'[6]Detalle Ingresos Mensuales'!L119</f>
        <v>0</v>
      </c>
      <c r="AF29" s="117">
        <f>+'[6]Detalle Ingresos Mensuales'!M29+'[6]Detalle Ingresos Mensuales'!M74+'[6]Detalle Ingresos Mensuales'!M119</f>
        <v>0</v>
      </c>
      <c r="AG29" s="117">
        <f>+'[6]Detalle Ingresos Mensuales'!N29+'[6]Detalle Ingresos Mensuales'!N74+'[6]Detalle Ingresos Mensuales'!N119</f>
        <v>0</v>
      </c>
      <c r="AH29" s="117">
        <f t="shared" ref="AH29:AH32" si="51">SUM(V29:AG29)</f>
        <v>0</v>
      </c>
    </row>
    <row r="30" spans="1:34" hidden="1" x14ac:dyDescent="0.25">
      <c r="B30" s="112">
        <v>1</v>
      </c>
      <c r="C30" s="113" t="s">
        <v>560</v>
      </c>
      <c r="D30" s="113">
        <v>1</v>
      </c>
      <c r="E30" s="113" t="s">
        <v>534</v>
      </c>
      <c r="F30" s="113" t="s">
        <v>528</v>
      </c>
      <c r="G30" s="113" t="s">
        <v>528</v>
      </c>
      <c r="H30" s="113">
        <v>0</v>
      </c>
      <c r="I30" s="113" t="s">
        <v>529</v>
      </c>
      <c r="J30" s="114" t="s">
        <v>530</v>
      </c>
      <c r="K30" s="115" t="s">
        <v>563</v>
      </c>
      <c r="L30" s="116">
        <f>+'[6]Resumen General (1)'!Q31</f>
        <v>0</v>
      </c>
      <c r="M30" s="117">
        <f>+'[6]Presuspuestos Extraordinarios'!R30</f>
        <v>0</v>
      </c>
      <c r="N30" s="117">
        <f t="shared" si="44"/>
        <v>0</v>
      </c>
      <c r="O30" s="117">
        <f t="shared" si="45"/>
        <v>0</v>
      </c>
      <c r="P30" s="117">
        <f t="shared" si="46"/>
        <v>0</v>
      </c>
      <c r="Q30" s="117">
        <f t="shared" si="47"/>
        <v>0</v>
      </c>
      <c r="R30" s="117">
        <f t="shared" si="48"/>
        <v>0</v>
      </c>
      <c r="S30" s="117">
        <v>0</v>
      </c>
      <c r="T30" s="117">
        <f t="shared" si="49"/>
        <v>0</v>
      </c>
      <c r="U30" s="117">
        <f t="shared" si="50"/>
        <v>0</v>
      </c>
      <c r="V30" s="117">
        <f>+'[6]Detalle Ingresos Mensuales'!C30+'[6]Detalle Ingresos Mensuales'!C75+'[6]Detalle Ingresos Mensuales'!C120</f>
        <v>0</v>
      </c>
      <c r="W30" s="117">
        <f>+'[6]Detalle Ingresos Mensuales'!D30+'[6]Detalle Ingresos Mensuales'!D75+'[6]Detalle Ingresos Mensuales'!D120</f>
        <v>0</v>
      </c>
      <c r="X30" s="117">
        <f>+'[6]Detalle Ingresos Mensuales'!E30+'[6]Detalle Ingresos Mensuales'!E75+'[6]Detalle Ingresos Mensuales'!E120</f>
        <v>0</v>
      </c>
      <c r="Y30" s="117">
        <f>+'[6]Detalle Ingresos Mensuales'!F30+'[6]Detalle Ingresos Mensuales'!F75+'[6]Detalle Ingresos Mensuales'!F120</f>
        <v>0</v>
      </c>
      <c r="Z30" s="117">
        <f>+'[6]Detalle Ingresos Mensuales'!G30+'[6]Detalle Ingresos Mensuales'!G75+'[6]Detalle Ingresos Mensuales'!G120</f>
        <v>0</v>
      </c>
      <c r="AA30" s="117">
        <f>+'[6]Detalle Ingresos Mensuales'!H30+'[6]Detalle Ingresos Mensuales'!H75+'[6]Detalle Ingresos Mensuales'!H120</f>
        <v>0</v>
      </c>
      <c r="AB30" s="117">
        <f>+'[6]Detalle Ingresos Mensuales'!I30+'[6]Detalle Ingresos Mensuales'!I75+'[6]Detalle Ingresos Mensuales'!I120</f>
        <v>0</v>
      </c>
      <c r="AC30" s="117">
        <f>+'[6]Detalle Ingresos Mensuales'!J30+'[6]Detalle Ingresos Mensuales'!J75+'[6]Detalle Ingresos Mensuales'!J120</f>
        <v>0</v>
      </c>
      <c r="AD30" s="117">
        <f>+'[6]Detalle Ingresos Mensuales'!K30+'[6]Detalle Ingresos Mensuales'!K75+'[6]Detalle Ingresos Mensuales'!K120</f>
        <v>0</v>
      </c>
      <c r="AE30" s="117">
        <f>+'[6]Detalle Ingresos Mensuales'!L30+'[6]Detalle Ingresos Mensuales'!L75+'[6]Detalle Ingresos Mensuales'!L120</f>
        <v>0</v>
      </c>
      <c r="AF30" s="117">
        <f>+'[6]Detalle Ingresos Mensuales'!M30+'[6]Detalle Ingresos Mensuales'!M75+'[6]Detalle Ingresos Mensuales'!M120</f>
        <v>0</v>
      </c>
      <c r="AG30" s="117">
        <f>+'[6]Detalle Ingresos Mensuales'!N30+'[6]Detalle Ingresos Mensuales'!N75+'[6]Detalle Ingresos Mensuales'!N120</f>
        <v>0</v>
      </c>
      <c r="AH30" s="117">
        <f t="shared" si="51"/>
        <v>0</v>
      </c>
    </row>
    <row r="31" spans="1:34" hidden="1" x14ac:dyDescent="0.25">
      <c r="B31" s="112">
        <v>1</v>
      </c>
      <c r="C31" s="113" t="s">
        <v>560</v>
      </c>
      <c r="D31" s="113">
        <v>1</v>
      </c>
      <c r="E31" s="113" t="s">
        <v>564</v>
      </c>
      <c r="F31" s="113" t="s">
        <v>528</v>
      </c>
      <c r="G31" s="113" t="s">
        <v>528</v>
      </c>
      <c r="H31" s="113">
        <v>0</v>
      </c>
      <c r="I31" s="113" t="s">
        <v>529</v>
      </c>
      <c r="J31" s="114" t="s">
        <v>530</v>
      </c>
      <c r="K31" s="115" t="s">
        <v>565</v>
      </c>
      <c r="L31" s="116">
        <f>+'[6]Resumen General (1)'!Q32</f>
        <v>0</v>
      </c>
      <c r="M31" s="117">
        <f>+'[6]Presuspuestos Extraordinarios'!R31</f>
        <v>0</v>
      </c>
      <c r="N31" s="134">
        <f t="shared" si="44"/>
        <v>0</v>
      </c>
      <c r="O31" s="134">
        <f t="shared" si="45"/>
        <v>0</v>
      </c>
      <c r="P31" s="134">
        <f t="shared" si="46"/>
        <v>213278.5</v>
      </c>
      <c r="Q31" s="134">
        <f t="shared" si="47"/>
        <v>-213278.5</v>
      </c>
      <c r="R31" s="117">
        <f t="shared" si="48"/>
        <v>213278.5</v>
      </c>
      <c r="S31" s="117">
        <v>0</v>
      </c>
      <c r="T31" s="117">
        <f t="shared" si="49"/>
        <v>213278.5</v>
      </c>
      <c r="U31" s="117">
        <f t="shared" si="50"/>
        <v>-213278.5</v>
      </c>
      <c r="V31" s="117">
        <f>+'[6]Detalle Ingresos Mensuales'!C31+'[6]Detalle Ingresos Mensuales'!C76+'[6]Detalle Ingresos Mensuales'!C121</f>
        <v>213278.5</v>
      </c>
      <c r="W31" s="117">
        <f>+'[6]Detalle Ingresos Mensuales'!D31+'[6]Detalle Ingresos Mensuales'!D76+'[6]Detalle Ingresos Mensuales'!D121</f>
        <v>0</v>
      </c>
      <c r="X31" s="117">
        <f>+'[6]Detalle Ingresos Mensuales'!E31+'[6]Detalle Ingresos Mensuales'!E76+'[6]Detalle Ingresos Mensuales'!E121</f>
        <v>0</v>
      </c>
      <c r="Y31" s="117">
        <f>+'[6]Detalle Ingresos Mensuales'!F31+'[6]Detalle Ingresos Mensuales'!F76+'[6]Detalle Ingresos Mensuales'!F121</f>
        <v>0</v>
      </c>
      <c r="Z31" s="117">
        <f>+'[6]Detalle Ingresos Mensuales'!G31+'[6]Detalle Ingresos Mensuales'!G76+'[6]Detalle Ingresos Mensuales'!G121</f>
        <v>0</v>
      </c>
      <c r="AA31" s="117">
        <f>+'[6]Detalle Ingresos Mensuales'!H31+'[6]Detalle Ingresos Mensuales'!H76+'[6]Detalle Ingresos Mensuales'!H121</f>
        <v>0</v>
      </c>
      <c r="AB31" s="117">
        <f>+'[6]Detalle Ingresos Mensuales'!I31+'[6]Detalle Ingresos Mensuales'!I76+'[6]Detalle Ingresos Mensuales'!I121</f>
        <v>0</v>
      </c>
      <c r="AC31" s="117">
        <f>+'[6]Detalle Ingresos Mensuales'!J31+'[6]Detalle Ingresos Mensuales'!J76+'[6]Detalle Ingresos Mensuales'!J121</f>
        <v>0</v>
      </c>
      <c r="AD31" s="117">
        <f>+'[6]Detalle Ingresos Mensuales'!K31+'[6]Detalle Ingresos Mensuales'!K76+'[6]Detalle Ingresos Mensuales'!K121</f>
        <v>0</v>
      </c>
      <c r="AE31" s="117">
        <f>+'[6]Detalle Ingresos Mensuales'!L31+'[6]Detalle Ingresos Mensuales'!L76+'[6]Detalle Ingresos Mensuales'!L121</f>
        <v>0</v>
      </c>
      <c r="AF31" s="117">
        <f>+'[6]Detalle Ingresos Mensuales'!M31+'[6]Detalle Ingresos Mensuales'!M76+'[6]Detalle Ingresos Mensuales'!M121</f>
        <v>0</v>
      </c>
      <c r="AG31" s="117">
        <f>+'[6]Detalle Ingresos Mensuales'!N31+'[6]Detalle Ingresos Mensuales'!N76+'[6]Detalle Ingresos Mensuales'!N121</f>
        <v>0</v>
      </c>
      <c r="AH31" s="117">
        <f t="shared" si="51"/>
        <v>213278.5</v>
      </c>
    </row>
    <row r="32" spans="1:34" hidden="1" x14ac:dyDescent="0.25">
      <c r="B32" s="112">
        <v>1</v>
      </c>
      <c r="C32" s="113" t="s">
        <v>560</v>
      </c>
      <c r="D32" s="113">
        <v>1</v>
      </c>
      <c r="E32" s="113" t="s">
        <v>566</v>
      </c>
      <c r="F32" s="113" t="s">
        <v>528</v>
      </c>
      <c r="G32" s="113" t="s">
        <v>528</v>
      </c>
      <c r="H32" s="113">
        <v>0</v>
      </c>
      <c r="I32" s="113" t="s">
        <v>529</v>
      </c>
      <c r="J32" s="114" t="s">
        <v>530</v>
      </c>
      <c r="K32" s="115" t="s">
        <v>567</v>
      </c>
      <c r="L32" s="116">
        <f>+'[6]Resumen General (1)'!Q33</f>
        <v>0</v>
      </c>
      <c r="M32" s="117">
        <f>+'[6]Presuspuestos Extraordinarios'!R32</f>
        <v>0</v>
      </c>
      <c r="N32" s="134">
        <f t="shared" si="44"/>
        <v>0</v>
      </c>
      <c r="O32" s="134">
        <f t="shared" si="45"/>
        <v>1328195.55</v>
      </c>
      <c r="P32" s="134">
        <f t="shared" si="46"/>
        <v>1328195.55</v>
      </c>
      <c r="Q32" s="134">
        <f t="shared" si="47"/>
        <v>-1328195.55</v>
      </c>
      <c r="R32" s="117">
        <f t="shared" si="48"/>
        <v>1328195.55</v>
      </c>
      <c r="S32" s="117">
        <v>0</v>
      </c>
      <c r="T32" s="117">
        <f t="shared" si="49"/>
        <v>1328195.55</v>
      </c>
      <c r="U32" s="117">
        <f t="shared" si="50"/>
        <v>-1328195.55</v>
      </c>
      <c r="V32" s="117">
        <f>+'[6]Detalle Ingresos Mensuales'!C32+'[6]Detalle Ingresos Mensuales'!C77+'[6]Detalle Ingresos Mensuales'!C122</f>
        <v>0</v>
      </c>
      <c r="W32" s="117">
        <f>+'[6]Detalle Ingresos Mensuales'!D32+'[6]Detalle Ingresos Mensuales'!D77+'[6]Detalle Ingresos Mensuales'!D122</f>
        <v>1328195.55</v>
      </c>
      <c r="X32" s="117">
        <f>+'[6]Detalle Ingresos Mensuales'!E32+'[6]Detalle Ingresos Mensuales'!E77+'[6]Detalle Ingresos Mensuales'!E122</f>
        <v>0</v>
      </c>
      <c r="Y32" s="117">
        <f>+'[6]Detalle Ingresos Mensuales'!F32+'[6]Detalle Ingresos Mensuales'!F77+'[6]Detalle Ingresos Mensuales'!F122</f>
        <v>0</v>
      </c>
      <c r="Z32" s="117">
        <f>+'[6]Detalle Ingresos Mensuales'!G32+'[6]Detalle Ingresos Mensuales'!G77+'[6]Detalle Ingresos Mensuales'!G122</f>
        <v>0</v>
      </c>
      <c r="AA32" s="117">
        <f>+'[6]Detalle Ingresos Mensuales'!H32+'[6]Detalle Ingresos Mensuales'!H77+'[6]Detalle Ingresos Mensuales'!H122</f>
        <v>0</v>
      </c>
      <c r="AB32" s="117">
        <f>+'[6]Detalle Ingresos Mensuales'!I32+'[6]Detalle Ingresos Mensuales'!I77+'[6]Detalle Ingresos Mensuales'!I122</f>
        <v>0</v>
      </c>
      <c r="AC32" s="117">
        <f>+'[6]Detalle Ingresos Mensuales'!J32+'[6]Detalle Ingresos Mensuales'!J77+'[6]Detalle Ingresos Mensuales'!J122</f>
        <v>0</v>
      </c>
      <c r="AD32" s="117">
        <f>+'[6]Detalle Ingresos Mensuales'!K32+'[6]Detalle Ingresos Mensuales'!K77+'[6]Detalle Ingresos Mensuales'!K122</f>
        <v>0</v>
      </c>
      <c r="AE32" s="117">
        <f>+'[6]Detalle Ingresos Mensuales'!L32+'[6]Detalle Ingresos Mensuales'!L77+'[6]Detalle Ingresos Mensuales'!L122</f>
        <v>0</v>
      </c>
      <c r="AF32" s="117">
        <f>+'[6]Detalle Ingresos Mensuales'!M32+'[6]Detalle Ingresos Mensuales'!M77+'[6]Detalle Ingresos Mensuales'!M122</f>
        <v>0</v>
      </c>
      <c r="AG32" s="117">
        <f>+'[6]Detalle Ingresos Mensuales'!N32+'[6]Detalle Ingresos Mensuales'!N77+'[6]Detalle Ingresos Mensuales'!N122</f>
        <v>0</v>
      </c>
      <c r="AH32" s="117">
        <f t="shared" si="51"/>
        <v>1328195.55</v>
      </c>
    </row>
    <row r="33" spans="1:34" s="106" customFormat="1" hidden="1" x14ac:dyDescent="0.25">
      <c r="B33" s="120" t="s">
        <v>527</v>
      </c>
      <c r="C33" s="121" t="s">
        <v>560</v>
      </c>
      <c r="D33" s="121" t="s">
        <v>534</v>
      </c>
      <c r="E33" s="121" t="s">
        <v>529</v>
      </c>
      <c r="F33" s="121" t="s">
        <v>528</v>
      </c>
      <c r="G33" s="121" t="s">
        <v>528</v>
      </c>
      <c r="H33" s="121" t="s">
        <v>529</v>
      </c>
      <c r="I33" s="121" t="s">
        <v>529</v>
      </c>
      <c r="J33" s="103" t="s">
        <v>530</v>
      </c>
      <c r="K33" s="119" t="s">
        <v>568</v>
      </c>
      <c r="L33" s="108">
        <f>SUM(L34)</f>
        <v>0</v>
      </c>
      <c r="M33" s="108">
        <f t="shared" ref="M33:AH33" si="52">SUM(M34)</f>
        <v>0</v>
      </c>
      <c r="N33" s="108">
        <f t="shared" si="52"/>
        <v>0</v>
      </c>
      <c r="O33" s="108">
        <f t="shared" si="52"/>
        <v>0</v>
      </c>
      <c r="P33" s="108">
        <f t="shared" si="52"/>
        <v>0</v>
      </c>
      <c r="Q33" s="108">
        <f t="shared" si="52"/>
        <v>0</v>
      </c>
      <c r="R33" s="108">
        <f t="shared" si="52"/>
        <v>0</v>
      </c>
      <c r="S33" s="108">
        <f t="shared" si="52"/>
        <v>0</v>
      </c>
      <c r="T33" s="108">
        <f t="shared" si="52"/>
        <v>0</v>
      </c>
      <c r="U33" s="108">
        <f t="shared" si="52"/>
        <v>0</v>
      </c>
      <c r="V33" s="108">
        <f t="shared" si="52"/>
        <v>0</v>
      </c>
      <c r="W33" s="108">
        <f t="shared" si="52"/>
        <v>0</v>
      </c>
      <c r="X33" s="108">
        <f t="shared" si="52"/>
        <v>0</v>
      </c>
      <c r="Y33" s="108">
        <f t="shared" si="52"/>
        <v>0</v>
      </c>
      <c r="Z33" s="108">
        <f t="shared" si="52"/>
        <v>0</v>
      </c>
      <c r="AA33" s="108">
        <f t="shared" si="52"/>
        <v>0</v>
      </c>
      <c r="AB33" s="108">
        <f t="shared" si="52"/>
        <v>0</v>
      </c>
      <c r="AC33" s="108">
        <f t="shared" si="52"/>
        <v>0</v>
      </c>
      <c r="AD33" s="108">
        <f t="shared" si="52"/>
        <v>0</v>
      </c>
      <c r="AE33" s="108">
        <f t="shared" si="52"/>
        <v>0</v>
      </c>
      <c r="AF33" s="108">
        <f t="shared" si="52"/>
        <v>0</v>
      </c>
      <c r="AG33" s="108">
        <f t="shared" si="52"/>
        <v>0</v>
      </c>
      <c r="AH33" s="108">
        <f t="shared" si="52"/>
        <v>0</v>
      </c>
    </row>
    <row r="34" spans="1:34" hidden="1" x14ac:dyDescent="0.25">
      <c r="B34" s="112">
        <v>1</v>
      </c>
      <c r="C34" s="113" t="s">
        <v>560</v>
      </c>
      <c r="D34" s="113" t="s">
        <v>534</v>
      </c>
      <c r="E34" s="113" t="s">
        <v>529</v>
      </c>
      <c r="F34" s="113" t="s">
        <v>528</v>
      </c>
      <c r="G34" s="113" t="s">
        <v>528</v>
      </c>
      <c r="H34" s="113">
        <v>0</v>
      </c>
      <c r="I34" s="113" t="s">
        <v>529</v>
      </c>
      <c r="J34" s="114" t="s">
        <v>530</v>
      </c>
      <c r="K34" s="115" t="s">
        <v>569</v>
      </c>
      <c r="L34" s="116">
        <v>0</v>
      </c>
      <c r="M34" s="117">
        <f>+'[6]Presuspuestos Extraordinarios'!R34</f>
        <v>0</v>
      </c>
      <c r="N34" s="117">
        <f>SUM(L34:M34)</f>
        <v>0</v>
      </c>
      <c r="O34" s="117">
        <f>+V34</f>
        <v>0</v>
      </c>
      <c r="P34" s="117">
        <f>+AH34</f>
        <v>0</v>
      </c>
      <c r="Q34" s="117">
        <f>+N34-P34</f>
        <v>0</v>
      </c>
      <c r="R34" s="117">
        <f>SUM(V34:X34)</f>
        <v>0</v>
      </c>
      <c r="S34" s="117">
        <v>0</v>
      </c>
      <c r="T34" s="117">
        <f>SUM(R34:S34)</f>
        <v>0</v>
      </c>
      <c r="U34" s="117">
        <f>+N34-T34</f>
        <v>0</v>
      </c>
      <c r="V34" s="117">
        <f>+'[6]Detalle Ingresos Mensuales'!C34+'[6]Detalle Ingresos Mensuales'!C79+'[6]Detalle Ingresos Mensuales'!C124</f>
        <v>0</v>
      </c>
      <c r="W34" s="117">
        <f>+'[6]Detalle Ingresos Mensuales'!D34+'[6]Detalle Ingresos Mensuales'!D79+'[6]Detalle Ingresos Mensuales'!D124</f>
        <v>0</v>
      </c>
      <c r="X34" s="117">
        <f>+'[6]Detalle Ingresos Mensuales'!E34+'[6]Detalle Ingresos Mensuales'!E79+'[6]Detalle Ingresos Mensuales'!E124</f>
        <v>0</v>
      </c>
      <c r="Y34" s="117">
        <f>+'[6]Detalle Ingresos Mensuales'!F34+'[6]Detalle Ingresos Mensuales'!F79+'[6]Detalle Ingresos Mensuales'!F124</f>
        <v>0</v>
      </c>
      <c r="Z34" s="117">
        <f>+'[6]Detalle Ingresos Mensuales'!G34+'[6]Detalle Ingresos Mensuales'!G79+'[6]Detalle Ingresos Mensuales'!G124</f>
        <v>0</v>
      </c>
      <c r="AA34" s="117">
        <f>+'[6]Detalle Ingresos Mensuales'!H34+'[6]Detalle Ingresos Mensuales'!H79+'[6]Detalle Ingresos Mensuales'!H124</f>
        <v>0</v>
      </c>
      <c r="AB34" s="117">
        <f>+'[6]Detalle Ingresos Mensuales'!I34+'[6]Detalle Ingresos Mensuales'!I79+'[6]Detalle Ingresos Mensuales'!I124</f>
        <v>0</v>
      </c>
      <c r="AC34" s="117">
        <f>+'[6]Detalle Ingresos Mensuales'!J34+'[6]Detalle Ingresos Mensuales'!J79+'[6]Detalle Ingresos Mensuales'!J124</f>
        <v>0</v>
      </c>
      <c r="AD34" s="117">
        <f>+'[6]Detalle Ingresos Mensuales'!K34+'[6]Detalle Ingresos Mensuales'!K79+'[6]Detalle Ingresos Mensuales'!K124</f>
        <v>0</v>
      </c>
      <c r="AE34" s="117">
        <f>+'[6]Detalle Ingresos Mensuales'!L34+'[6]Detalle Ingresos Mensuales'!L79+'[6]Detalle Ingresos Mensuales'!L124</f>
        <v>0</v>
      </c>
      <c r="AF34" s="117">
        <f>+'[6]Detalle Ingresos Mensuales'!M34+'[6]Detalle Ingresos Mensuales'!M79+'[6]Detalle Ingresos Mensuales'!M124</f>
        <v>0</v>
      </c>
      <c r="AG34" s="117">
        <f>+'[6]Detalle Ingresos Mensuales'!N34+'[6]Detalle Ingresos Mensuales'!N79+'[6]Detalle Ingresos Mensuales'!N124</f>
        <v>0</v>
      </c>
      <c r="AH34" s="117">
        <f>SUM(V34:AG34)</f>
        <v>0</v>
      </c>
    </row>
    <row r="35" spans="1:34" s="106" customFormat="1" x14ac:dyDescent="0.25">
      <c r="B35" s="107">
        <v>2</v>
      </c>
      <c r="C35" s="102">
        <v>0</v>
      </c>
      <c r="D35" s="102">
        <v>0</v>
      </c>
      <c r="E35" s="102">
        <v>0</v>
      </c>
      <c r="F35" s="102" t="s">
        <v>528</v>
      </c>
      <c r="G35" s="102" t="s">
        <v>528</v>
      </c>
      <c r="H35" s="102">
        <v>0</v>
      </c>
      <c r="I35" s="102" t="s">
        <v>529</v>
      </c>
      <c r="J35" s="103" t="s">
        <v>530</v>
      </c>
      <c r="K35" s="104" t="s">
        <v>570</v>
      </c>
      <c r="L35" s="108">
        <f t="shared" ref="L35:AH35" si="53">SUM(L36)</f>
        <v>64682218107.720001</v>
      </c>
      <c r="M35" s="108">
        <f t="shared" si="53"/>
        <v>0</v>
      </c>
      <c r="N35" s="133">
        <f t="shared" si="53"/>
        <v>64682218107.720001</v>
      </c>
      <c r="O35" s="133">
        <f t="shared" si="53"/>
        <v>8338084714.2399998</v>
      </c>
      <c r="P35" s="133">
        <f t="shared" si="53"/>
        <v>15171523005.639999</v>
      </c>
      <c r="Q35" s="133">
        <f t="shared" si="53"/>
        <v>49510695102.080002</v>
      </c>
      <c r="R35" s="108">
        <f t="shared" si="53"/>
        <v>15171523005.639999</v>
      </c>
      <c r="S35" s="108">
        <f t="shared" si="53"/>
        <v>0</v>
      </c>
      <c r="T35" s="108">
        <f t="shared" si="53"/>
        <v>15171523005.639999</v>
      </c>
      <c r="U35" s="108">
        <f t="shared" si="53"/>
        <v>49510695102.080002</v>
      </c>
      <c r="V35" s="108">
        <f t="shared" si="53"/>
        <v>6833438291.4000006</v>
      </c>
      <c r="W35" s="108">
        <f t="shared" si="53"/>
        <v>8338084714.2399998</v>
      </c>
      <c r="X35" s="108">
        <f t="shared" si="53"/>
        <v>0</v>
      </c>
      <c r="Y35" s="108">
        <f t="shared" si="53"/>
        <v>0</v>
      </c>
      <c r="Z35" s="108">
        <f t="shared" si="53"/>
        <v>0</v>
      </c>
      <c r="AA35" s="108">
        <f t="shared" si="53"/>
        <v>0</v>
      </c>
      <c r="AB35" s="108">
        <f t="shared" si="53"/>
        <v>0</v>
      </c>
      <c r="AC35" s="108">
        <f t="shared" si="53"/>
        <v>0</v>
      </c>
      <c r="AD35" s="108">
        <f t="shared" si="53"/>
        <v>0</v>
      </c>
      <c r="AE35" s="108">
        <f t="shared" si="53"/>
        <v>0</v>
      </c>
      <c r="AF35" s="108">
        <f t="shared" si="53"/>
        <v>0</v>
      </c>
      <c r="AG35" s="108">
        <f t="shared" si="53"/>
        <v>0</v>
      </c>
      <c r="AH35" s="108">
        <f t="shared" si="53"/>
        <v>15171523005.639999</v>
      </c>
    </row>
    <row r="36" spans="1:34" s="106" customFormat="1" hidden="1" x14ac:dyDescent="0.25">
      <c r="B36" s="107">
        <v>2</v>
      </c>
      <c r="C36" s="102" t="s">
        <v>560</v>
      </c>
      <c r="D36" s="102">
        <v>0</v>
      </c>
      <c r="E36" s="102">
        <v>0</v>
      </c>
      <c r="F36" s="102" t="s">
        <v>528</v>
      </c>
      <c r="G36" s="102" t="s">
        <v>528</v>
      </c>
      <c r="H36" s="102">
        <v>0</v>
      </c>
      <c r="I36" s="102" t="s">
        <v>529</v>
      </c>
      <c r="J36" s="103" t="s">
        <v>530</v>
      </c>
      <c r="K36" s="111" t="s">
        <v>421</v>
      </c>
      <c r="L36" s="108">
        <f>+L37+L42</f>
        <v>64682218107.720001</v>
      </c>
      <c r="M36" s="108">
        <f t="shared" ref="M36:AH36" si="54">+M37+M42</f>
        <v>0</v>
      </c>
      <c r="N36" s="133">
        <f t="shared" si="54"/>
        <v>64682218107.720001</v>
      </c>
      <c r="O36" s="133">
        <f t="shared" si="54"/>
        <v>8338084714.2399998</v>
      </c>
      <c r="P36" s="133">
        <f t="shared" si="54"/>
        <v>15171523005.639999</v>
      </c>
      <c r="Q36" s="133">
        <f t="shared" si="54"/>
        <v>49510695102.080002</v>
      </c>
      <c r="R36" s="108">
        <f t="shared" si="54"/>
        <v>15171523005.639999</v>
      </c>
      <c r="S36" s="108">
        <f t="shared" si="54"/>
        <v>0</v>
      </c>
      <c r="T36" s="108">
        <f t="shared" si="54"/>
        <v>15171523005.639999</v>
      </c>
      <c r="U36" s="108">
        <f t="shared" si="54"/>
        <v>49510695102.080002</v>
      </c>
      <c r="V36" s="108">
        <f t="shared" si="54"/>
        <v>6833438291.4000006</v>
      </c>
      <c r="W36" s="108">
        <f t="shared" si="54"/>
        <v>8338084714.2399998</v>
      </c>
      <c r="X36" s="108">
        <f t="shared" si="54"/>
        <v>0</v>
      </c>
      <c r="Y36" s="108">
        <f t="shared" si="54"/>
        <v>0</v>
      </c>
      <c r="Z36" s="108">
        <f t="shared" si="54"/>
        <v>0</v>
      </c>
      <c r="AA36" s="108">
        <f t="shared" si="54"/>
        <v>0</v>
      </c>
      <c r="AB36" s="108">
        <f t="shared" si="54"/>
        <v>0</v>
      </c>
      <c r="AC36" s="108">
        <f t="shared" si="54"/>
        <v>0</v>
      </c>
      <c r="AD36" s="108">
        <f t="shared" si="54"/>
        <v>0</v>
      </c>
      <c r="AE36" s="108">
        <f t="shared" si="54"/>
        <v>0</v>
      </c>
      <c r="AF36" s="108">
        <f t="shared" si="54"/>
        <v>0</v>
      </c>
      <c r="AG36" s="108">
        <f t="shared" si="54"/>
        <v>0</v>
      </c>
      <c r="AH36" s="108">
        <f t="shared" si="54"/>
        <v>15171523005.639999</v>
      </c>
    </row>
    <row r="37" spans="1:34" s="138" customFormat="1" x14ac:dyDescent="0.25">
      <c r="A37" s="106"/>
      <c r="B37" s="107">
        <v>2</v>
      </c>
      <c r="C37" s="102" t="s">
        <v>560</v>
      </c>
      <c r="D37" s="102" t="s">
        <v>527</v>
      </c>
      <c r="E37" s="102" t="s">
        <v>529</v>
      </c>
      <c r="F37" s="102" t="s">
        <v>528</v>
      </c>
      <c r="G37" s="102" t="s">
        <v>528</v>
      </c>
      <c r="H37" s="102" t="s">
        <v>529</v>
      </c>
      <c r="I37" s="102" t="s">
        <v>529</v>
      </c>
      <c r="J37" s="103" t="s">
        <v>530</v>
      </c>
      <c r="K37" s="115" t="s">
        <v>571</v>
      </c>
      <c r="L37" s="108">
        <f>SUM(L38:L41)</f>
        <v>64289056921.610001</v>
      </c>
      <c r="M37" s="108">
        <f t="shared" ref="M37:AH37" si="55">SUM(M38:M41)</f>
        <v>0</v>
      </c>
      <c r="N37" s="139">
        <f t="shared" si="55"/>
        <v>64289056921.610001</v>
      </c>
      <c r="O37" s="139">
        <f t="shared" si="55"/>
        <v>8314687161.3599997</v>
      </c>
      <c r="P37" s="139">
        <f t="shared" si="55"/>
        <v>15127103878.74</v>
      </c>
      <c r="Q37" s="133">
        <f t="shared" si="55"/>
        <v>49161953042.870003</v>
      </c>
      <c r="R37" s="108">
        <f t="shared" si="55"/>
        <v>15127103878.74</v>
      </c>
      <c r="S37" s="108">
        <f t="shared" si="55"/>
        <v>0</v>
      </c>
      <c r="T37" s="108">
        <f t="shared" si="55"/>
        <v>15127103878.74</v>
      </c>
      <c r="U37" s="108">
        <f t="shared" si="55"/>
        <v>49161953042.870003</v>
      </c>
      <c r="V37" s="108">
        <f t="shared" si="55"/>
        <v>6812416717.3800001</v>
      </c>
      <c r="W37" s="108">
        <f t="shared" si="55"/>
        <v>8314687161.3599997</v>
      </c>
      <c r="X37" s="108">
        <f t="shared" si="55"/>
        <v>0</v>
      </c>
      <c r="Y37" s="108">
        <f t="shared" si="55"/>
        <v>0</v>
      </c>
      <c r="Z37" s="108">
        <f t="shared" si="55"/>
        <v>0</v>
      </c>
      <c r="AA37" s="108">
        <f t="shared" si="55"/>
        <v>0</v>
      </c>
      <c r="AB37" s="108">
        <f t="shared" si="55"/>
        <v>0</v>
      </c>
      <c r="AC37" s="108">
        <f t="shared" si="55"/>
        <v>0</v>
      </c>
      <c r="AD37" s="108">
        <f t="shared" si="55"/>
        <v>0</v>
      </c>
      <c r="AE37" s="108">
        <f t="shared" si="55"/>
        <v>0</v>
      </c>
      <c r="AF37" s="108">
        <f t="shared" si="55"/>
        <v>0</v>
      </c>
      <c r="AG37" s="108">
        <f t="shared" si="55"/>
        <v>0</v>
      </c>
      <c r="AH37" s="108">
        <f t="shared" si="55"/>
        <v>15127103878.74</v>
      </c>
    </row>
    <row r="38" spans="1:34" hidden="1" x14ac:dyDescent="0.25">
      <c r="B38" s="112" t="s">
        <v>534</v>
      </c>
      <c r="C38" s="113" t="s">
        <v>560</v>
      </c>
      <c r="D38" s="113" t="s">
        <v>527</v>
      </c>
      <c r="E38" s="113" t="s">
        <v>527</v>
      </c>
      <c r="F38" s="113" t="s">
        <v>528</v>
      </c>
      <c r="G38" s="113" t="s">
        <v>528</v>
      </c>
      <c r="H38" s="113" t="s">
        <v>529</v>
      </c>
      <c r="I38" s="113" t="s">
        <v>529</v>
      </c>
      <c r="J38" s="114" t="s">
        <v>530</v>
      </c>
      <c r="K38" s="115" t="s">
        <v>572</v>
      </c>
      <c r="L38" s="116">
        <f>+'[6]Resumen General (1)'!Q39</f>
        <v>0</v>
      </c>
      <c r="M38" s="117">
        <f>+'[6]Presuspuestos Extraordinarios'!R38</f>
        <v>0</v>
      </c>
      <c r="N38" s="117">
        <f t="shared" ref="N38:N41" si="56">SUM(L38:M38)</f>
        <v>0</v>
      </c>
      <c r="O38" s="117">
        <f t="shared" ref="O38:O41" si="57">+W38</f>
        <v>0</v>
      </c>
      <c r="P38" s="117">
        <f t="shared" ref="P38:P41" si="58">+AH38</f>
        <v>0</v>
      </c>
      <c r="Q38" s="117">
        <f t="shared" ref="Q38:Q41" si="59">+N38-P38</f>
        <v>0</v>
      </c>
      <c r="R38" s="117">
        <f t="shared" ref="R38:R41" si="60">SUM(V38:X38)</f>
        <v>0</v>
      </c>
      <c r="S38" s="117">
        <v>0</v>
      </c>
      <c r="T38" s="117">
        <f t="shared" ref="T38:T41" si="61">SUM(R38:S38)</f>
        <v>0</v>
      </c>
      <c r="U38" s="117">
        <f t="shared" ref="U38:U41" si="62">+N38-T38</f>
        <v>0</v>
      </c>
      <c r="V38" s="117">
        <f>+'[6]Detalle Ingresos Mensuales'!C38+'[6]Detalle Ingresos Mensuales'!C83+'[6]Detalle Ingresos Mensuales'!C128</f>
        <v>0</v>
      </c>
      <c r="W38" s="117">
        <f>+'[6]Detalle Ingresos Mensuales'!D38+'[6]Detalle Ingresos Mensuales'!D83+'[6]Detalle Ingresos Mensuales'!D128</f>
        <v>0</v>
      </c>
      <c r="X38" s="117">
        <f>+'[6]Detalle Ingresos Mensuales'!E38+'[6]Detalle Ingresos Mensuales'!E83+'[6]Detalle Ingresos Mensuales'!E128</f>
        <v>0</v>
      </c>
      <c r="Y38" s="117">
        <f>+'[6]Detalle Ingresos Mensuales'!F38+'[6]Detalle Ingresos Mensuales'!F83+'[6]Detalle Ingresos Mensuales'!F128</f>
        <v>0</v>
      </c>
      <c r="Z38" s="117">
        <f>+'[6]Detalle Ingresos Mensuales'!G38+'[6]Detalle Ingresos Mensuales'!G83+'[6]Detalle Ingresos Mensuales'!G128</f>
        <v>0</v>
      </c>
      <c r="AA38" s="117">
        <f>+'[6]Detalle Ingresos Mensuales'!H38+'[6]Detalle Ingresos Mensuales'!H83+'[6]Detalle Ingresos Mensuales'!H128</f>
        <v>0</v>
      </c>
      <c r="AB38" s="117">
        <f>+'[6]Detalle Ingresos Mensuales'!I38+'[6]Detalle Ingresos Mensuales'!I83+'[6]Detalle Ingresos Mensuales'!I128</f>
        <v>0</v>
      </c>
      <c r="AC38" s="117">
        <f>+'[6]Detalle Ingresos Mensuales'!J38+'[6]Detalle Ingresos Mensuales'!J83+'[6]Detalle Ingresos Mensuales'!J128</f>
        <v>0</v>
      </c>
      <c r="AD38" s="117">
        <f>+'[6]Detalle Ingresos Mensuales'!K38+'[6]Detalle Ingresos Mensuales'!K83+'[6]Detalle Ingresos Mensuales'!K128</f>
        <v>0</v>
      </c>
      <c r="AE38" s="117">
        <f>+'[6]Detalle Ingresos Mensuales'!L38+'[6]Detalle Ingresos Mensuales'!L83+'[6]Detalle Ingresos Mensuales'!L128</f>
        <v>0</v>
      </c>
      <c r="AF38" s="117">
        <f>+'[6]Detalle Ingresos Mensuales'!M38+'[6]Detalle Ingresos Mensuales'!M83+'[6]Detalle Ingresos Mensuales'!M128</f>
        <v>0</v>
      </c>
      <c r="AG38" s="117">
        <f>+'[6]Detalle Ingresos Mensuales'!N38+'[6]Detalle Ingresos Mensuales'!N83+'[6]Detalle Ingresos Mensuales'!N128</f>
        <v>0</v>
      </c>
      <c r="AH38" s="117">
        <f t="shared" ref="AH38:AH41" si="63">SUM(V38:AG38)</f>
        <v>0</v>
      </c>
    </row>
    <row r="39" spans="1:34" hidden="1" x14ac:dyDescent="0.25">
      <c r="B39" s="112" t="s">
        <v>534</v>
      </c>
      <c r="C39" s="113" t="s">
        <v>560</v>
      </c>
      <c r="D39" s="113" t="s">
        <v>527</v>
      </c>
      <c r="E39" s="113" t="s">
        <v>534</v>
      </c>
      <c r="F39" s="113" t="s">
        <v>528</v>
      </c>
      <c r="G39" s="113" t="s">
        <v>528</v>
      </c>
      <c r="H39" s="113" t="s">
        <v>529</v>
      </c>
      <c r="I39" s="113" t="s">
        <v>529</v>
      </c>
      <c r="J39" s="114" t="s">
        <v>530</v>
      </c>
      <c r="K39" s="115" t="s">
        <v>573</v>
      </c>
      <c r="L39" s="116">
        <f>+'[6]Resumen General (1)'!Q40</f>
        <v>64275317223.720001</v>
      </c>
      <c r="M39" s="117">
        <f>+'[6]Presuspuestos Extraordinarios'!R39</f>
        <v>0</v>
      </c>
      <c r="N39" s="134">
        <f t="shared" si="56"/>
        <v>64275317223.720001</v>
      </c>
      <c r="O39" s="134">
        <f t="shared" si="57"/>
        <v>8314556326.8599997</v>
      </c>
      <c r="P39" s="134">
        <f t="shared" si="58"/>
        <v>15126709192.719999</v>
      </c>
      <c r="Q39" s="134">
        <f t="shared" si="59"/>
        <v>49148608031</v>
      </c>
      <c r="R39" s="117">
        <f t="shared" si="60"/>
        <v>15126709192.719999</v>
      </c>
      <c r="S39" s="117">
        <v>0</v>
      </c>
      <c r="T39" s="117">
        <f t="shared" si="61"/>
        <v>15126709192.719999</v>
      </c>
      <c r="U39" s="117">
        <f t="shared" si="62"/>
        <v>49148608031</v>
      </c>
      <c r="V39" s="117">
        <f>+'[6]Detalle Ingresos Mensuales'!C39+'[6]Detalle Ingresos Mensuales'!C84+'[6]Detalle Ingresos Mensuales'!C129</f>
        <v>6812152865.8599997</v>
      </c>
      <c r="W39" s="117">
        <f>+'[6]Detalle Ingresos Mensuales'!D39+'[6]Detalle Ingresos Mensuales'!D84+'[6]Detalle Ingresos Mensuales'!D129</f>
        <v>8314556326.8599997</v>
      </c>
      <c r="X39" s="117">
        <f>+'[6]Detalle Ingresos Mensuales'!E39+'[6]Detalle Ingresos Mensuales'!E84+'[6]Detalle Ingresos Mensuales'!E129</f>
        <v>0</v>
      </c>
      <c r="Y39" s="117">
        <f>+'[6]Detalle Ingresos Mensuales'!F39+'[6]Detalle Ingresos Mensuales'!F84+'[6]Detalle Ingresos Mensuales'!F129</f>
        <v>0</v>
      </c>
      <c r="Z39" s="117">
        <f>+'[6]Detalle Ingresos Mensuales'!G39+'[6]Detalle Ingresos Mensuales'!G84+'[6]Detalle Ingresos Mensuales'!G129</f>
        <v>0</v>
      </c>
      <c r="AA39" s="117">
        <f>+'[6]Detalle Ingresos Mensuales'!H39+'[6]Detalle Ingresos Mensuales'!H84+'[6]Detalle Ingresos Mensuales'!H129</f>
        <v>0</v>
      </c>
      <c r="AB39" s="117">
        <f>+'[6]Detalle Ingresos Mensuales'!I39+'[6]Detalle Ingresos Mensuales'!I84+'[6]Detalle Ingresos Mensuales'!I129</f>
        <v>0</v>
      </c>
      <c r="AC39" s="117">
        <f>+'[6]Detalle Ingresos Mensuales'!J39+'[6]Detalle Ingresos Mensuales'!J84+'[6]Detalle Ingresos Mensuales'!J129</f>
        <v>0</v>
      </c>
      <c r="AD39" s="117">
        <f>+'[6]Detalle Ingresos Mensuales'!K39+'[6]Detalle Ingresos Mensuales'!K84+'[6]Detalle Ingresos Mensuales'!K129</f>
        <v>0</v>
      </c>
      <c r="AE39" s="117">
        <f>+'[6]Detalle Ingresos Mensuales'!L39+'[6]Detalle Ingresos Mensuales'!L84+'[6]Detalle Ingresos Mensuales'!L129</f>
        <v>0</v>
      </c>
      <c r="AF39" s="117">
        <f>+'[6]Detalle Ingresos Mensuales'!M39+'[6]Detalle Ingresos Mensuales'!M84+'[6]Detalle Ingresos Mensuales'!M129</f>
        <v>0</v>
      </c>
      <c r="AG39" s="117">
        <f>+'[6]Detalle Ingresos Mensuales'!N39+'[6]Detalle Ingresos Mensuales'!N84+'[6]Detalle Ingresos Mensuales'!N129</f>
        <v>0</v>
      </c>
      <c r="AH39" s="117">
        <f t="shared" si="63"/>
        <v>15126709192.719999</v>
      </c>
    </row>
    <row r="40" spans="1:34" hidden="1" x14ac:dyDescent="0.25">
      <c r="B40" s="112" t="s">
        <v>534</v>
      </c>
      <c r="C40" s="113" t="s">
        <v>560</v>
      </c>
      <c r="D40" s="113" t="s">
        <v>527</v>
      </c>
      <c r="E40" s="113" t="s">
        <v>564</v>
      </c>
      <c r="F40" s="113" t="s">
        <v>528</v>
      </c>
      <c r="G40" s="113" t="s">
        <v>528</v>
      </c>
      <c r="H40" s="113" t="s">
        <v>529</v>
      </c>
      <c r="I40" s="113" t="s">
        <v>529</v>
      </c>
      <c r="J40" s="114" t="s">
        <v>530</v>
      </c>
      <c r="K40" s="115" t="s">
        <v>574</v>
      </c>
      <c r="L40" s="116">
        <f>+'[6]Resumen General (1)'!Q41</f>
        <v>0</v>
      </c>
      <c r="M40" s="117">
        <f>+'[6]Presuspuestos Extraordinarios'!R40</f>
        <v>0</v>
      </c>
      <c r="N40" s="117">
        <f t="shared" si="56"/>
        <v>0</v>
      </c>
      <c r="O40" s="117">
        <f t="shared" si="57"/>
        <v>0</v>
      </c>
      <c r="P40" s="117">
        <f t="shared" si="58"/>
        <v>0</v>
      </c>
      <c r="Q40" s="117">
        <f t="shared" si="59"/>
        <v>0</v>
      </c>
      <c r="R40" s="117">
        <f t="shared" si="60"/>
        <v>0</v>
      </c>
      <c r="S40" s="117">
        <v>0</v>
      </c>
      <c r="T40" s="117">
        <f t="shared" si="61"/>
        <v>0</v>
      </c>
      <c r="U40" s="117">
        <f t="shared" si="62"/>
        <v>0</v>
      </c>
      <c r="V40" s="117">
        <f>+'[6]Detalle Ingresos Mensuales'!C40+'[6]Detalle Ingresos Mensuales'!C85+'[6]Detalle Ingresos Mensuales'!C130</f>
        <v>0</v>
      </c>
      <c r="W40" s="117">
        <f>+'[6]Detalle Ingresos Mensuales'!D40+'[6]Detalle Ingresos Mensuales'!D85+'[6]Detalle Ingresos Mensuales'!D130</f>
        <v>0</v>
      </c>
      <c r="X40" s="117">
        <f>+'[6]Detalle Ingresos Mensuales'!E40+'[6]Detalle Ingresos Mensuales'!E85+'[6]Detalle Ingresos Mensuales'!E130</f>
        <v>0</v>
      </c>
      <c r="Y40" s="117">
        <f>+'[6]Detalle Ingresos Mensuales'!F40+'[6]Detalle Ingresos Mensuales'!F85+'[6]Detalle Ingresos Mensuales'!F130</f>
        <v>0</v>
      </c>
      <c r="Z40" s="117">
        <f>+'[6]Detalle Ingresos Mensuales'!G40+'[6]Detalle Ingresos Mensuales'!G85+'[6]Detalle Ingresos Mensuales'!G130</f>
        <v>0</v>
      </c>
      <c r="AA40" s="117">
        <f>+'[6]Detalle Ingresos Mensuales'!H40+'[6]Detalle Ingresos Mensuales'!H85+'[6]Detalle Ingresos Mensuales'!H130</f>
        <v>0</v>
      </c>
      <c r="AB40" s="117">
        <f>+'[6]Detalle Ingresos Mensuales'!I40+'[6]Detalle Ingresos Mensuales'!I85+'[6]Detalle Ingresos Mensuales'!I130</f>
        <v>0</v>
      </c>
      <c r="AC40" s="117">
        <f>+'[6]Detalle Ingresos Mensuales'!J40+'[6]Detalle Ingresos Mensuales'!J85+'[6]Detalle Ingresos Mensuales'!J130</f>
        <v>0</v>
      </c>
      <c r="AD40" s="117">
        <f>+'[6]Detalle Ingresos Mensuales'!K40+'[6]Detalle Ingresos Mensuales'!K85+'[6]Detalle Ingresos Mensuales'!K130</f>
        <v>0</v>
      </c>
      <c r="AE40" s="117">
        <f>+'[6]Detalle Ingresos Mensuales'!L40+'[6]Detalle Ingresos Mensuales'!L85+'[6]Detalle Ingresos Mensuales'!L130</f>
        <v>0</v>
      </c>
      <c r="AF40" s="117">
        <f>+'[6]Detalle Ingresos Mensuales'!M40+'[6]Detalle Ingresos Mensuales'!M85+'[6]Detalle Ingresos Mensuales'!M130</f>
        <v>0</v>
      </c>
      <c r="AG40" s="117">
        <f>+'[6]Detalle Ingresos Mensuales'!N40+'[6]Detalle Ingresos Mensuales'!N85+'[6]Detalle Ingresos Mensuales'!N130</f>
        <v>0</v>
      </c>
      <c r="AH40" s="117">
        <f t="shared" si="63"/>
        <v>0</v>
      </c>
    </row>
    <row r="41" spans="1:34" hidden="1" x14ac:dyDescent="0.25">
      <c r="B41" s="112" t="s">
        <v>534</v>
      </c>
      <c r="C41" s="113" t="s">
        <v>560</v>
      </c>
      <c r="D41" s="113" t="s">
        <v>527</v>
      </c>
      <c r="E41" s="113" t="s">
        <v>566</v>
      </c>
      <c r="F41" s="113" t="s">
        <v>528</v>
      </c>
      <c r="G41" s="113" t="s">
        <v>528</v>
      </c>
      <c r="H41" s="113" t="s">
        <v>529</v>
      </c>
      <c r="I41" s="113" t="s">
        <v>529</v>
      </c>
      <c r="J41" s="114" t="s">
        <v>530</v>
      </c>
      <c r="K41" s="115" t="s">
        <v>575</v>
      </c>
      <c r="L41" s="116">
        <f>+'[6]Resumen General (1)'!Q42</f>
        <v>13739697.890000002</v>
      </c>
      <c r="M41" s="117">
        <f>+'[6]Presuspuestos Extraordinarios'!R41</f>
        <v>0</v>
      </c>
      <c r="N41" s="134">
        <f t="shared" si="56"/>
        <v>13739697.890000002</v>
      </c>
      <c r="O41" s="134">
        <f t="shared" si="57"/>
        <v>130834.49999999999</v>
      </c>
      <c r="P41" s="134">
        <f t="shared" si="58"/>
        <v>394686.02</v>
      </c>
      <c r="Q41" s="134">
        <f t="shared" si="59"/>
        <v>13345011.870000003</v>
      </c>
      <c r="R41" s="117">
        <f t="shared" si="60"/>
        <v>394686.02</v>
      </c>
      <c r="S41" s="117">
        <v>0</v>
      </c>
      <c r="T41" s="117">
        <f t="shared" si="61"/>
        <v>394686.02</v>
      </c>
      <c r="U41" s="117">
        <f t="shared" si="62"/>
        <v>13345011.870000003</v>
      </c>
      <c r="V41" s="117">
        <f>+'[6]Detalle Ingresos Mensuales'!C41+'[6]Detalle Ingresos Mensuales'!C86+'[6]Detalle Ingresos Mensuales'!C131</f>
        <v>263851.52000000002</v>
      </c>
      <c r="W41" s="117">
        <f>+'[6]Detalle Ingresos Mensuales'!D41+'[6]Detalle Ingresos Mensuales'!D86+'[6]Detalle Ingresos Mensuales'!D131</f>
        <v>130834.49999999999</v>
      </c>
      <c r="X41" s="117">
        <f>+'[6]Detalle Ingresos Mensuales'!E41+'[6]Detalle Ingresos Mensuales'!E86+'[6]Detalle Ingresos Mensuales'!E131</f>
        <v>0</v>
      </c>
      <c r="Y41" s="117">
        <f>+'[6]Detalle Ingresos Mensuales'!F41+'[6]Detalle Ingresos Mensuales'!F86+'[6]Detalle Ingresos Mensuales'!F131</f>
        <v>0</v>
      </c>
      <c r="Z41" s="117">
        <f>+'[6]Detalle Ingresos Mensuales'!G41+'[6]Detalle Ingresos Mensuales'!G86+'[6]Detalle Ingresos Mensuales'!G131</f>
        <v>0</v>
      </c>
      <c r="AA41" s="117">
        <f>+'[6]Detalle Ingresos Mensuales'!H41+'[6]Detalle Ingresos Mensuales'!H86+'[6]Detalle Ingresos Mensuales'!H131</f>
        <v>0</v>
      </c>
      <c r="AB41" s="117">
        <f>+'[6]Detalle Ingresos Mensuales'!I41+'[6]Detalle Ingresos Mensuales'!I86+'[6]Detalle Ingresos Mensuales'!I131</f>
        <v>0</v>
      </c>
      <c r="AC41" s="117">
        <f>+'[6]Detalle Ingresos Mensuales'!J41+'[6]Detalle Ingresos Mensuales'!J86+'[6]Detalle Ingresos Mensuales'!J131</f>
        <v>0</v>
      </c>
      <c r="AD41" s="117">
        <f>+'[6]Detalle Ingresos Mensuales'!K41+'[6]Detalle Ingresos Mensuales'!K86+'[6]Detalle Ingresos Mensuales'!K131</f>
        <v>0</v>
      </c>
      <c r="AE41" s="117">
        <f>+'[6]Detalle Ingresos Mensuales'!L41+'[6]Detalle Ingresos Mensuales'!L86+'[6]Detalle Ingresos Mensuales'!L131</f>
        <v>0</v>
      </c>
      <c r="AF41" s="117">
        <f>+'[6]Detalle Ingresos Mensuales'!M41+'[6]Detalle Ingresos Mensuales'!M86+'[6]Detalle Ingresos Mensuales'!M131</f>
        <v>0</v>
      </c>
      <c r="AG41" s="117">
        <f>+'[6]Detalle Ingresos Mensuales'!N41+'[6]Detalle Ingresos Mensuales'!N86+'[6]Detalle Ingresos Mensuales'!N131</f>
        <v>0</v>
      </c>
      <c r="AH41" s="117">
        <f t="shared" si="63"/>
        <v>394686.02</v>
      </c>
    </row>
    <row r="42" spans="1:34" s="143" customFormat="1" ht="14.5" x14ac:dyDescent="0.25">
      <c r="A42" s="99"/>
      <c r="B42" s="122">
        <v>2</v>
      </c>
      <c r="C42" s="123" t="s">
        <v>560</v>
      </c>
      <c r="D42" s="123" t="s">
        <v>534</v>
      </c>
      <c r="E42" s="123" t="s">
        <v>529</v>
      </c>
      <c r="F42" s="123" t="s">
        <v>528</v>
      </c>
      <c r="G42" s="123" t="s">
        <v>528</v>
      </c>
      <c r="H42" s="123" t="s">
        <v>529</v>
      </c>
      <c r="I42" s="123" t="s">
        <v>529</v>
      </c>
      <c r="J42" s="123" t="s">
        <v>530</v>
      </c>
      <c r="K42" s="141" t="s">
        <v>576</v>
      </c>
      <c r="L42" s="124">
        <f>+L43</f>
        <v>393161186.10999995</v>
      </c>
      <c r="M42" s="124">
        <f t="shared" ref="M42:AH42" si="64">+M43</f>
        <v>0</v>
      </c>
      <c r="N42" s="136">
        <f t="shared" si="64"/>
        <v>393161186.10999995</v>
      </c>
      <c r="O42" s="136">
        <f t="shared" si="64"/>
        <v>23397552.880000003</v>
      </c>
      <c r="P42" s="136">
        <f t="shared" si="64"/>
        <v>44419126.900000006</v>
      </c>
      <c r="Q42" s="135">
        <f t="shared" si="64"/>
        <v>348742059.20999992</v>
      </c>
      <c r="R42" s="124">
        <f t="shared" si="64"/>
        <v>44419126.900000006</v>
      </c>
      <c r="S42" s="124">
        <f t="shared" si="64"/>
        <v>0</v>
      </c>
      <c r="T42" s="124">
        <f t="shared" si="64"/>
        <v>44419126.900000006</v>
      </c>
      <c r="U42" s="124">
        <f t="shared" si="64"/>
        <v>348742059.20999992</v>
      </c>
      <c r="V42" s="124">
        <f t="shared" si="64"/>
        <v>21021574.02</v>
      </c>
      <c r="W42" s="124">
        <f t="shared" si="64"/>
        <v>23397552.880000003</v>
      </c>
      <c r="X42" s="124">
        <f t="shared" si="64"/>
        <v>0</v>
      </c>
      <c r="Y42" s="124">
        <f t="shared" si="64"/>
        <v>0</v>
      </c>
      <c r="Z42" s="124">
        <f t="shared" si="64"/>
        <v>0</v>
      </c>
      <c r="AA42" s="124">
        <f t="shared" si="64"/>
        <v>0</v>
      </c>
      <c r="AB42" s="124">
        <f t="shared" si="64"/>
        <v>0</v>
      </c>
      <c r="AC42" s="124">
        <f t="shared" si="64"/>
        <v>0</v>
      </c>
      <c r="AD42" s="124">
        <f t="shared" si="64"/>
        <v>0</v>
      </c>
      <c r="AE42" s="124">
        <f t="shared" si="64"/>
        <v>0</v>
      </c>
      <c r="AF42" s="124">
        <f t="shared" si="64"/>
        <v>0</v>
      </c>
      <c r="AG42" s="124">
        <f t="shared" si="64"/>
        <v>0</v>
      </c>
      <c r="AH42" s="124">
        <f t="shared" si="64"/>
        <v>44419126.900000006</v>
      </c>
    </row>
    <row r="43" spans="1:34" ht="14.5" hidden="1" x14ac:dyDescent="0.25">
      <c r="B43" s="125" t="s">
        <v>534</v>
      </c>
      <c r="C43" s="126" t="s">
        <v>560</v>
      </c>
      <c r="D43" s="126" t="s">
        <v>534</v>
      </c>
      <c r="E43" s="126" t="s">
        <v>529</v>
      </c>
      <c r="F43" s="126" t="s">
        <v>528</v>
      </c>
      <c r="G43" s="126" t="s">
        <v>528</v>
      </c>
      <c r="H43" s="126" t="s">
        <v>529</v>
      </c>
      <c r="I43" s="126" t="s">
        <v>529</v>
      </c>
      <c r="J43" s="126" t="s">
        <v>530</v>
      </c>
      <c r="K43" s="115" t="s">
        <v>577</v>
      </c>
      <c r="L43" s="116">
        <f>+'[6]Resumen General (1)'!Q44</f>
        <v>393161186.10999995</v>
      </c>
      <c r="M43" s="116">
        <v>0</v>
      </c>
      <c r="N43" s="136">
        <f t="shared" ref="N43" si="65">SUM(L43:M43)</f>
        <v>393161186.10999995</v>
      </c>
      <c r="O43" s="136">
        <f>+W43</f>
        <v>23397552.880000003</v>
      </c>
      <c r="P43" s="136">
        <f t="shared" ref="P43" si="66">+AH43</f>
        <v>44419126.900000006</v>
      </c>
      <c r="Q43" s="136">
        <f t="shared" ref="Q43" si="67">+N43-P43</f>
        <v>348742059.20999992</v>
      </c>
      <c r="R43" s="117">
        <f t="shared" ref="R43" si="68">SUM(V43:X43)</f>
        <v>44419126.900000006</v>
      </c>
      <c r="S43" s="117">
        <v>0</v>
      </c>
      <c r="T43" s="117">
        <f t="shared" ref="T43" si="69">SUM(R43:S43)</f>
        <v>44419126.900000006</v>
      </c>
      <c r="U43" s="117">
        <f t="shared" ref="U43" si="70">+N43-T43</f>
        <v>348742059.20999992</v>
      </c>
      <c r="V43" s="117">
        <f>+'[6]Detalle Ingresos Mensuales'!C43+'[6]Detalle Ingresos Mensuales'!C88+'[6]Detalle Ingresos Mensuales'!C133</f>
        <v>21021574.02</v>
      </c>
      <c r="W43" s="117">
        <f>+'[6]Detalle Ingresos Mensuales'!D43+'[6]Detalle Ingresos Mensuales'!D88+'[6]Detalle Ingresos Mensuales'!D133</f>
        <v>23397552.880000003</v>
      </c>
      <c r="X43" s="117">
        <f>+'[6]Detalle Ingresos Mensuales'!E43+'[6]Detalle Ingresos Mensuales'!E88+'[6]Detalle Ingresos Mensuales'!E133</f>
        <v>0</v>
      </c>
      <c r="Y43" s="117">
        <f>+'[6]Detalle Ingresos Mensuales'!F43+'[6]Detalle Ingresos Mensuales'!F88+'[6]Detalle Ingresos Mensuales'!F133</f>
        <v>0</v>
      </c>
      <c r="Z43" s="117">
        <f>+'[6]Detalle Ingresos Mensuales'!G43+'[6]Detalle Ingresos Mensuales'!G88+'[6]Detalle Ingresos Mensuales'!G133</f>
        <v>0</v>
      </c>
      <c r="AA43" s="117">
        <f>+'[6]Detalle Ingresos Mensuales'!H43+'[6]Detalle Ingresos Mensuales'!H88+'[6]Detalle Ingresos Mensuales'!H133</f>
        <v>0</v>
      </c>
      <c r="AB43" s="117">
        <f>+'[6]Detalle Ingresos Mensuales'!I43+'[6]Detalle Ingresos Mensuales'!I88+'[6]Detalle Ingresos Mensuales'!I133</f>
        <v>0</v>
      </c>
      <c r="AC43" s="117">
        <f>+'[6]Detalle Ingresos Mensuales'!J43+'[6]Detalle Ingresos Mensuales'!J88+'[6]Detalle Ingresos Mensuales'!J133</f>
        <v>0</v>
      </c>
      <c r="AD43" s="117">
        <f>+'[6]Detalle Ingresos Mensuales'!K43+'[6]Detalle Ingresos Mensuales'!K88+'[6]Detalle Ingresos Mensuales'!K133</f>
        <v>0</v>
      </c>
      <c r="AE43" s="117">
        <f>+'[6]Detalle Ingresos Mensuales'!L43+'[6]Detalle Ingresos Mensuales'!L88+'[6]Detalle Ingresos Mensuales'!L133</f>
        <v>0</v>
      </c>
      <c r="AF43" s="117">
        <f>+'[6]Detalle Ingresos Mensuales'!M43+'[6]Detalle Ingresos Mensuales'!M88+'[6]Detalle Ingresos Mensuales'!M133</f>
        <v>0</v>
      </c>
      <c r="AG43" s="117">
        <f>+'[6]Detalle Ingresos Mensuales'!N43+'[6]Detalle Ingresos Mensuales'!N88+'[6]Detalle Ingresos Mensuales'!N133</f>
        <v>0</v>
      </c>
      <c r="AH43" s="117">
        <f>+'[6]Detalle Ingresos Mensuales'!O43+'[6]Detalle Ingresos Mensuales'!O88+'[6]Detalle Ingresos Mensuales'!O136</f>
        <v>44419126.900000006</v>
      </c>
    </row>
    <row r="44" spans="1:34" s="106" customFormat="1" x14ac:dyDescent="0.25">
      <c r="B44" s="120" t="s">
        <v>532</v>
      </c>
      <c r="C44" s="121" t="s">
        <v>529</v>
      </c>
      <c r="D44" s="121">
        <v>0</v>
      </c>
      <c r="E44" s="121">
        <v>0</v>
      </c>
      <c r="F44" s="121" t="s">
        <v>528</v>
      </c>
      <c r="G44" s="121" t="s">
        <v>528</v>
      </c>
      <c r="H44" s="121">
        <v>0</v>
      </c>
      <c r="I44" s="121" t="s">
        <v>529</v>
      </c>
      <c r="J44" s="103" t="s">
        <v>530</v>
      </c>
      <c r="K44" s="111" t="s">
        <v>578</v>
      </c>
      <c r="L44" s="127">
        <f>+L45+L48</f>
        <v>78538457108.960007</v>
      </c>
      <c r="M44" s="127">
        <f t="shared" ref="M44:AH44" si="71">+M45+M48</f>
        <v>0</v>
      </c>
      <c r="N44" s="137">
        <f t="shared" si="71"/>
        <v>78538457108.960007</v>
      </c>
      <c r="O44" s="137">
        <f t="shared" si="71"/>
        <v>0</v>
      </c>
      <c r="P44" s="137">
        <f t="shared" si="71"/>
        <v>78538457108.960007</v>
      </c>
      <c r="Q44" s="137">
        <f t="shared" si="71"/>
        <v>0</v>
      </c>
      <c r="R44" s="127">
        <f t="shared" si="71"/>
        <v>78538457108.960007</v>
      </c>
      <c r="S44" s="127">
        <f t="shared" si="71"/>
        <v>0</v>
      </c>
      <c r="T44" s="127">
        <f t="shared" si="71"/>
        <v>78538457108.960007</v>
      </c>
      <c r="U44" s="127">
        <f t="shared" si="71"/>
        <v>0</v>
      </c>
      <c r="V44" s="127">
        <f t="shared" si="71"/>
        <v>78538457108.960007</v>
      </c>
      <c r="W44" s="127">
        <f t="shared" si="71"/>
        <v>0</v>
      </c>
      <c r="X44" s="127">
        <f t="shared" si="71"/>
        <v>0</v>
      </c>
      <c r="Y44" s="127">
        <f t="shared" si="71"/>
        <v>0</v>
      </c>
      <c r="Z44" s="127">
        <f t="shared" si="71"/>
        <v>0</v>
      </c>
      <c r="AA44" s="127">
        <f t="shared" si="71"/>
        <v>0</v>
      </c>
      <c r="AB44" s="127">
        <f t="shared" si="71"/>
        <v>0</v>
      </c>
      <c r="AC44" s="127">
        <f t="shared" si="71"/>
        <v>0</v>
      </c>
      <c r="AD44" s="127">
        <f t="shared" si="71"/>
        <v>0</v>
      </c>
      <c r="AE44" s="127">
        <f t="shared" si="71"/>
        <v>0</v>
      </c>
      <c r="AF44" s="127">
        <f t="shared" si="71"/>
        <v>0</v>
      </c>
      <c r="AG44" s="127">
        <f t="shared" si="71"/>
        <v>0</v>
      </c>
      <c r="AH44" s="127">
        <f t="shared" si="71"/>
        <v>78538457108.960007</v>
      </c>
    </row>
    <row r="45" spans="1:34" s="106" customFormat="1" hidden="1" x14ac:dyDescent="0.25">
      <c r="B45" s="120" t="s">
        <v>532</v>
      </c>
      <c r="C45" s="121" t="s">
        <v>527</v>
      </c>
      <c r="D45" s="121">
        <v>0</v>
      </c>
      <c r="E45" s="121">
        <v>0</v>
      </c>
      <c r="F45" s="121" t="s">
        <v>528</v>
      </c>
      <c r="G45" s="121" t="s">
        <v>528</v>
      </c>
      <c r="H45" s="121">
        <v>0</v>
      </c>
      <c r="I45" s="121" t="s">
        <v>529</v>
      </c>
      <c r="J45" s="103" t="s">
        <v>530</v>
      </c>
      <c r="K45" s="111" t="s">
        <v>579</v>
      </c>
      <c r="L45" s="127">
        <f>+L46</f>
        <v>0</v>
      </c>
      <c r="M45" s="127">
        <f t="shared" ref="M45:AH46" si="72">+M46</f>
        <v>0</v>
      </c>
      <c r="N45" s="127">
        <f t="shared" si="72"/>
        <v>0</v>
      </c>
      <c r="O45" s="127">
        <f t="shared" si="72"/>
        <v>0</v>
      </c>
      <c r="P45" s="127">
        <f t="shared" si="72"/>
        <v>0</v>
      </c>
      <c r="Q45" s="127">
        <f t="shared" si="72"/>
        <v>0</v>
      </c>
      <c r="R45" s="127">
        <f t="shared" si="72"/>
        <v>0</v>
      </c>
      <c r="S45" s="127">
        <f t="shared" si="72"/>
        <v>0</v>
      </c>
      <c r="T45" s="127">
        <f t="shared" si="72"/>
        <v>0</v>
      </c>
      <c r="U45" s="127">
        <f t="shared" si="72"/>
        <v>0</v>
      </c>
      <c r="V45" s="127">
        <f t="shared" si="72"/>
        <v>0</v>
      </c>
      <c r="W45" s="127">
        <f t="shared" si="72"/>
        <v>0</v>
      </c>
      <c r="X45" s="127">
        <f t="shared" si="72"/>
        <v>0</v>
      </c>
      <c r="Y45" s="127">
        <f t="shared" si="72"/>
        <v>0</v>
      </c>
      <c r="Z45" s="127">
        <f t="shared" si="72"/>
        <v>0</v>
      </c>
      <c r="AA45" s="127">
        <f t="shared" si="72"/>
        <v>0</v>
      </c>
      <c r="AB45" s="127">
        <f t="shared" si="72"/>
        <v>0</v>
      </c>
      <c r="AC45" s="127">
        <f t="shared" si="72"/>
        <v>0</v>
      </c>
      <c r="AD45" s="127">
        <f t="shared" si="72"/>
        <v>0</v>
      </c>
      <c r="AE45" s="127">
        <f t="shared" si="72"/>
        <v>0</v>
      </c>
      <c r="AF45" s="127">
        <f t="shared" si="72"/>
        <v>0</v>
      </c>
      <c r="AG45" s="127">
        <f t="shared" si="72"/>
        <v>0</v>
      </c>
      <c r="AH45" s="127">
        <f t="shared" si="72"/>
        <v>0</v>
      </c>
    </row>
    <row r="46" spans="1:34" s="106" customFormat="1" hidden="1" x14ac:dyDescent="0.25">
      <c r="B46" s="120" t="s">
        <v>532</v>
      </c>
      <c r="C46" s="121" t="s">
        <v>527</v>
      </c>
      <c r="D46" s="121" t="s">
        <v>532</v>
      </c>
      <c r="E46" s="121" t="s">
        <v>527</v>
      </c>
      <c r="F46" s="121" t="s">
        <v>528</v>
      </c>
      <c r="G46" s="121" t="s">
        <v>528</v>
      </c>
      <c r="H46" s="121">
        <v>0</v>
      </c>
      <c r="I46" s="121" t="s">
        <v>529</v>
      </c>
      <c r="J46" s="103" t="s">
        <v>530</v>
      </c>
      <c r="K46" s="111" t="s">
        <v>580</v>
      </c>
      <c r="L46" s="127">
        <f>+L47</f>
        <v>0</v>
      </c>
      <c r="M46" s="127">
        <f t="shared" si="72"/>
        <v>0</v>
      </c>
      <c r="N46" s="127">
        <f t="shared" si="72"/>
        <v>0</v>
      </c>
      <c r="O46" s="127">
        <f t="shared" si="72"/>
        <v>0</v>
      </c>
      <c r="P46" s="127">
        <f t="shared" si="72"/>
        <v>0</v>
      </c>
      <c r="Q46" s="127">
        <f t="shared" si="72"/>
        <v>0</v>
      </c>
      <c r="R46" s="127">
        <f t="shared" si="72"/>
        <v>0</v>
      </c>
      <c r="S46" s="127">
        <f t="shared" si="72"/>
        <v>0</v>
      </c>
      <c r="T46" s="127">
        <f t="shared" si="72"/>
        <v>0</v>
      </c>
      <c r="U46" s="127">
        <f t="shared" si="72"/>
        <v>0</v>
      </c>
      <c r="V46" s="127">
        <f t="shared" si="72"/>
        <v>0</v>
      </c>
      <c r="W46" s="127">
        <f t="shared" si="72"/>
        <v>0</v>
      </c>
      <c r="X46" s="127">
        <f t="shared" si="72"/>
        <v>0</v>
      </c>
      <c r="Y46" s="127">
        <f t="shared" si="72"/>
        <v>0</v>
      </c>
      <c r="Z46" s="127">
        <f t="shared" si="72"/>
        <v>0</v>
      </c>
      <c r="AA46" s="127">
        <f t="shared" si="72"/>
        <v>0</v>
      </c>
      <c r="AB46" s="127">
        <f t="shared" si="72"/>
        <v>0</v>
      </c>
      <c r="AC46" s="127">
        <f t="shared" si="72"/>
        <v>0</v>
      </c>
      <c r="AD46" s="127">
        <f t="shared" si="72"/>
        <v>0</v>
      </c>
      <c r="AE46" s="127">
        <f t="shared" si="72"/>
        <v>0</v>
      </c>
      <c r="AF46" s="127">
        <f t="shared" si="72"/>
        <v>0</v>
      </c>
      <c r="AG46" s="127">
        <f t="shared" si="72"/>
        <v>0</v>
      </c>
      <c r="AH46" s="127">
        <f t="shared" si="72"/>
        <v>0</v>
      </c>
    </row>
    <row r="47" spans="1:34" hidden="1" x14ac:dyDescent="0.25">
      <c r="B47" s="112" t="s">
        <v>532</v>
      </c>
      <c r="C47" s="113" t="s">
        <v>527</v>
      </c>
      <c r="D47" s="113" t="s">
        <v>532</v>
      </c>
      <c r="E47" s="113" t="s">
        <v>527</v>
      </c>
      <c r="F47" s="113" t="s">
        <v>546</v>
      </c>
      <c r="G47" s="113" t="s">
        <v>528</v>
      </c>
      <c r="H47" s="113">
        <v>0</v>
      </c>
      <c r="I47" s="113" t="s">
        <v>529</v>
      </c>
      <c r="J47" s="114" t="s">
        <v>530</v>
      </c>
      <c r="K47" s="115" t="s">
        <v>581</v>
      </c>
      <c r="L47" s="116">
        <f>+'[6]Resumen General (1)'!Q48</f>
        <v>0</v>
      </c>
      <c r="M47" s="117">
        <f>+'[6]Presuspuestos Extraordinarios'!R45</f>
        <v>0</v>
      </c>
      <c r="N47" s="117">
        <f>SUM(L47:M47)</f>
        <v>0</v>
      </c>
      <c r="O47" s="117">
        <f>+W47</f>
        <v>0</v>
      </c>
      <c r="P47" s="117">
        <f>+AH47</f>
        <v>0</v>
      </c>
      <c r="Q47" s="117">
        <f>+N47-P47</f>
        <v>0</v>
      </c>
      <c r="R47" s="117">
        <f>SUM(V47:X47)</f>
        <v>0</v>
      </c>
      <c r="S47" s="117">
        <v>0</v>
      </c>
      <c r="T47" s="117">
        <f>SUM(R47:S47)</f>
        <v>0</v>
      </c>
      <c r="U47" s="117">
        <f>+N47-T47</f>
        <v>0</v>
      </c>
      <c r="V47" s="117">
        <f>+'[6]Detalle Ingresos Mensuales'!C47+'[6]Detalle Ingresos Mensuales'!C92+'[6]Detalle Ingresos Mensuales'!C137</f>
        <v>0</v>
      </c>
      <c r="W47" s="117">
        <f>+'[6]Detalle Ingresos Mensuales'!D47+'[6]Detalle Ingresos Mensuales'!D92+'[6]Detalle Ingresos Mensuales'!D137</f>
        <v>0</v>
      </c>
      <c r="X47" s="117">
        <f>+'[6]Detalle Ingresos Mensuales'!E47+'[6]Detalle Ingresos Mensuales'!E92+'[6]Detalle Ingresos Mensuales'!E137</f>
        <v>0</v>
      </c>
      <c r="Y47" s="117">
        <f>+'[6]Detalle Ingresos Mensuales'!F47+'[6]Detalle Ingresos Mensuales'!F92+'[6]Detalle Ingresos Mensuales'!F137</f>
        <v>0</v>
      </c>
      <c r="Z47" s="117">
        <f>+'[6]Detalle Ingresos Mensuales'!G47+'[6]Detalle Ingresos Mensuales'!G92+'[6]Detalle Ingresos Mensuales'!G137</f>
        <v>0</v>
      </c>
      <c r="AA47" s="117">
        <f>+'[6]Detalle Ingresos Mensuales'!H47+'[6]Detalle Ingresos Mensuales'!H92+'[6]Detalle Ingresos Mensuales'!H137</f>
        <v>0</v>
      </c>
      <c r="AB47" s="117">
        <f>+'[6]Detalle Ingresos Mensuales'!I47+'[6]Detalle Ingresos Mensuales'!I92+'[6]Detalle Ingresos Mensuales'!I137</f>
        <v>0</v>
      </c>
      <c r="AC47" s="117">
        <f>+'[6]Detalle Ingresos Mensuales'!J47+'[6]Detalle Ingresos Mensuales'!J92+'[6]Detalle Ingresos Mensuales'!J137</f>
        <v>0</v>
      </c>
      <c r="AD47" s="117">
        <f>+'[6]Detalle Ingresos Mensuales'!K47+'[6]Detalle Ingresos Mensuales'!K92+'[6]Detalle Ingresos Mensuales'!K137</f>
        <v>0</v>
      </c>
      <c r="AE47" s="117">
        <f>+'[6]Detalle Ingresos Mensuales'!L47+'[6]Detalle Ingresos Mensuales'!L92+'[6]Detalle Ingresos Mensuales'!L137</f>
        <v>0</v>
      </c>
      <c r="AF47" s="117">
        <f>+'[6]Detalle Ingresos Mensuales'!M47+'[6]Detalle Ingresos Mensuales'!M92+'[6]Detalle Ingresos Mensuales'!M137</f>
        <v>0</v>
      </c>
      <c r="AG47" s="117">
        <f>+'[6]Detalle Ingresos Mensuales'!N47+'[6]Detalle Ingresos Mensuales'!N92+'[6]Detalle Ingresos Mensuales'!N137</f>
        <v>0</v>
      </c>
      <c r="AH47" s="117">
        <f>SUM(V47:AG47)</f>
        <v>0</v>
      </c>
    </row>
    <row r="48" spans="1:34" s="106" customFormat="1" x14ac:dyDescent="0.25">
      <c r="B48" s="107" t="s">
        <v>532</v>
      </c>
      <c r="C48" s="102" t="s">
        <v>532</v>
      </c>
      <c r="D48" s="102">
        <v>0</v>
      </c>
      <c r="E48" s="102">
        <v>0</v>
      </c>
      <c r="F48" s="102" t="s">
        <v>528</v>
      </c>
      <c r="G48" s="102" t="s">
        <v>528</v>
      </c>
      <c r="H48" s="102">
        <v>0</v>
      </c>
      <c r="I48" s="102" t="s">
        <v>529</v>
      </c>
      <c r="J48" s="103" t="s">
        <v>530</v>
      </c>
      <c r="K48" s="141" t="s">
        <v>582</v>
      </c>
      <c r="L48" s="108">
        <f>SUM(L49:L50)</f>
        <v>78538457108.960007</v>
      </c>
      <c r="M48" s="108">
        <f t="shared" ref="M48:AH48" si="73">SUM(M49:M50)</f>
        <v>0</v>
      </c>
      <c r="N48" s="139">
        <f t="shared" si="73"/>
        <v>78538457108.960007</v>
      </c>
      <c r="O48" s="139">
        <f t="shared" si="73"/>
        <v>0</v>
      </c>
      <c r="P48" s="139">
        <f t="shared" si="73"/>
        <v>78538457108.960007</v>
      </c>
      <c r="Q48" s="133">
        <f t="shared" si="73"/>
        <v>0</v>
      </c>
      <c r="R48" s="108">
        <f t="shared" si="73"/>
        <v>78538457108.960007</v>
      </c>
      <c r="S48" s="108">
        <f t="shared" si="73"/>
        <v>0</v>
      </c>
      <c r="T48" s="108">
        <f t="shared" si="73"/>
        <v>78538457108.960007</v>
      </c>
      <c r="U48" s="108">
        <f t="shared" si="73"/>
        <v>0</v>
      </c>
      <c r="V48" s="108">
        <f t="shared" si="73"/>
        <v>78538457108.960007</v>
      </c>
      <c r="W48" s="108">
        <f t="shared" si="73"/>
        <v>0</v>
      </c>
      <c r="X48" s="108">
        <f t="shared" si="73"/>
        <v>0</v>
      </c>
      <c r="Y48" s="108">
        <f t="shared" si="73"/>
        <v>0</v>
      </c>
      <c r="Z48" s="108">
        <f t="shared" si="73"/>
        <v>0</v>
      </c>
      <c r="AA48" s="108">
        <f t="shared" si="73"/>
        <v>0</v>
      </c>
      <c r="AB48" s="108">
        <f t="shared" si="73"/>
        <v>0</v>
      </c>
      <c r="AC48" s="108">
        <f t="shared" si="73"/>
        <v>0</v>
      </c>
      <c r="AD48" s="108">
        <f t="shared" si="73"/>
        <v>0</v>
      </c>
      <c r="AE48" s="108">
        <f t="shared" si="73"/>
        <v>0</v>
      </c>
      <c r="AF48" s="108">
        <f t="shared" si="73"/>
        <v>0</v>
      </c>
      <c r="AG48" s="108">
        <f t="shared" si="73"/>
        <v>0</v>
      </c>
      <c r="AH48" s="108">
        <f t="shared" si="73"/>
        <v>78538457108.960007</v>
      </c>
    </row>
    <row r="49" spans="2:34" hidden="1" x14ac:dyDescent="0.25">
      <c r="B49" s="112" t="s">
        <v>532</v>
      </c>
      <c r="C49" s="113" t="s">
        <v>532</v>
      </c>
      <c r="D49" s="113" t="s">
        <v>527</v>
      </c>
      <c r="E49" s="113" t="s">
        <v>529</v>
      </c>
      <c r="F49" s="113" t="s">
        <v>528</v>
      </c>
      <c r="G49" s="113" t="s">
        <v>528</v>
      </c>
      <c r="H49" s="113" t="s">
        <v>529</v>
      </c>
      <c r="I49" s="113" t="s">
        <v>529</v>
      </c>
      <c r="J49" s="114" t="s">
        <v>530</v>
      </c>
      <c r="K49" s="115" t="s">
        <v>583</v>
      </c>
      <c r="L49" s="116">
        <f>+'[6]Resumen General (1)'!Q50</f>
        <v>2060719828</v>
      </c>
      <c r="M49" s="117">
        <f>+'[6]Presuspuestos Extraordinarios'!R47</f>
        <v>0</v>
      </c>
      <c r="N49" s="134">
        <f t="shared" ref="N49:N50" si="74">SUM(L49:M49)</f>
        <v>2060719828</v>
      </c>
      <c r="O49" s="134">
        <f t="shared" ref="O49:O50" si="75">+W49</f>
        <v>0</v>
      </c>
      <c r="P49" s="134">
        <f t="shared" ref="P49:P50" si="76">+AH49</f>
        <v>2060719828</v>
      </c>
      <c r="Q49" s="134">
        <f t="shared" ref="Q49:Q50" si="77">+N49-P49</f>
        <v>0</v>
      </c>
      <c r="R49" s="117">
        <f t="shared" ref="R49:R50" si="78">SUM(V49:X49)</f>
        <v>2060719828</v>
      </c>
      <c r="S49" s="117">
        <v>0</v>
      </c>
      <c r="T49" s="117">
        <f t="shared" ref="T49:T50" si="79">SUM(R49:S49)</f>
        <v>2060719828</v>
      </c>
      <c r="U49" s="117">
        <f t="shared" ref="U49:U50" si="80">+N49-T49</f>
        <v>0</v>
      </c>
      <c r="V49" s="117">
        <f>+'[6]Detalle Ingresos Mensuales'!C49+'[6]Detalle Ingresos Mensuales'!C94+'[6]Detalle Ingresos Mensuales'!C139</f>
        <v>2060719828</v>
      </c>
      <c r="W49" s="117">
        <f>+'[6]Detalle Ingresos Mensuales'!D49+'[6]Detalle Ingresos Mensuales'!D94+'[6]Detalle Ingresos Mensuales'!D139</f>
        <v>0</v>
      </c>
      <c r="X49" s="117">
        <f>+'[6]Detalle Ingresos Mensuales'!E49+'[6]Detalle Ingresos Mensuales'!E94+'[6]Detalle Ingresos Mensuales'!E139</f>
        <v>0</v>
      </c>
      <c r="Y49" s="117">
        <f>+'[6]Detalle Ingresos Mensuales'!F49+'[6]Detalle Ingresos Mensuales'!F94+'[6]Detalle Ingresos Mensuales'!F139</f>
        <v>0</v>
      </c>
      <c r="Z49" s="117">
        <f>+'[6]Detalle Ingresos Mensuales'!G49+'[6]Detalle Ingresos Mensuales'!G94+'[6]Detalle Ingresos Mensuales'!G139</f>
        <v>0</v>
      </c>
      <c r="AA49" s="117">
        <f>+'[6]Detalle Ingresos Mensuales'!H49+'[6]Detalle Ingresos Mensuales'!H94+'[6]Detalle Ingresos Mensuales'!H139</f>
        <v>0</v>
      </c>
      <c r="AB49" s="117">
        <f>+'[6]Detalle Ingresos Mensuales'!I49+'[6]Detalle Ingresos Mensuales'!I94+'[6]Detalle Ingresos Mensuales'!I139</f>
        <v>0</v>
      </c>
      <c r="AC49" s="117">
        <f>+'[6]Detalle Ingresos Mensuales'!J49+'[6]Detalle Ingresos Mensuales'!J94+'[6]Detalle Ingresos Mensuales'!J139</f>
        <v>0</v>
      </c>
      <c r="AD49" s="117">
        <f>+'[6]Detalle Ingresos Mensuales'!K49+'[6]Detalle Ingresos Mensuales'!K94+'[6]Detalle Ingresos Mensuales'!K139</f>
        <v>0</v>
      </c>
      <c r="AE49" s="117">
        <f>+'[6]Detalle Ingresos Mensuales'!L49+'[6]Detalle Ingresos Mensuales'!L94+'[6]Detalle Ingresos Mensuales'!L139</f>
        <v>0</v>
      </c>
      <c r="AF49" s="117">
        <f>+'[6]Detalle Ingresos Mensuales'!M49+'[6]Detalle Ingresos Mensuales'!M94+'[6]Detalle Ingresos Mensuales'!M139</f>
        <v>0</v>
      </c>
      <c r="AG49" s="117">
        <f>+'[6]Detalle Ingresos Mensuales'!N49+'[6]Detalle Ingresos Mensuales'!N94+'[6]Detalle Ingresos Mensuales'!N139</f>
        <v>0</v>
      </c>
      <c r="AH49" s="117">
        <f t="shared" ref="AH49:AH50" si="81">SUM(V49:AG49)</f>
        <v>2060719828</v>
      </c>
    </row>
    <row r="50" spans="2:34" hidden="1" x14ac:dyDescent="0.25">
      <c r="B50" s="112" t="s">
        <v>532</v>
      </c>
      <c r="C50" s="113" t="s">
        <v>532</v>
      </c>
      <c r="D50" s="113" t="s">
        <v>534</v>
      </c>
      <c r="E50" s="113" t="s">
        <v>529</v>
      </c>
      <c r="F50" s="113" t="s">
        <v>528</v>
      </c>
      <c r="G50" s="113" t="s">
        <v>528</v>
      </c>
      <c r="H50" s="113" t="s">
        <v>529</v>
      </c>
      <c r="I50" s="113" t="s">
        <v>529</v>
      </c>
      <c r="J50" s="114" t="s">
        <v>530</v>
      </c>
      <c r="K50" s="115" t="s">
        <v>584</v>
      </c>
      <c r="L50" s="116">
        <f>+'[6]Resumen General (1)'!Q51</f>
        <v>76477737280.960007</v>
      </c>
      <c r="M50" s="117">
        <f>+'[6]Presuspuestos Extraordinarios'!R48</f>
        <v>0</v>
      </c>
      <c r="N50" s="134">
        <f t="shared" si="74"/>
        <v>76477737280.960007</v>
      </c>
      <c r="O50" s="134">
        <f t="shared" si="75"/>
        <v>0</v>
      </c>
      <c r="P50" s="134">
        <f t="shared" si="76"/>
        <v>76477737280.960007</v>
      </c>
      <c r="Q50" s="134">
        <f t="shared" si="77"/>
        <v>0</v>
      </c>
      <c r="R50" s="117">
        <f t="shared" si="78"/>
        <v>76477737280.960007</v>
      </c>
      <c r="S50" s="117">
        <v>0</v>
      </c>
      <c r="T50" s="117">
        <f t="shared" si="79"/>
        <v>76477737280.960007</v>
      </c>
      <c r="U50" s="117">
        <f t="shared" si="80"/>
        <v>0</v>
      </c>
      <c r="V50" s="117">
        <f>+'[6]Detalle Ingresos Mensuales'!C50+'[6]Detalle Ingresos Mensuales'!C95+'[6]Detalle Ingresos Mensuales'!C140</f>
        <v>76477737280.960007</v>
      </c>
      <c r="W50" s="117">
        <f>+'[6]Detalle Ingresos Mensuales'!D50+'[6]Detalle Ingresos Mensuales'!D95+'[6]Detalle Ingresos Mensuales'!D140</f>
        <v>0</v>
      </c>
      <c r="X50" s="117">
        <f>+'[6]Detalle Ingresos Mensuales'!E50+'[6]Detalle Ingresos Mensuales'!E95+'[6]Detalle Ingresos Mensuales'!E140</f>
        <v>0</v>
      </c>
      <c r="Y50" s="117">
        <f>+'[6]Detalle Ingresos Mensuales'!F50+'[6]Detalle Ingresos Mensuales'!F95+'[6]Detalle Ingresos Mensuales'!F140</f>
        <v>0</v>
      </c>
      <c r="Z50" s="117">
        <f>+'[6]Detalle Ingresos Mensuales'!G50+'[6]Detalle Ingresos Mensuales'!G95+'[6]Detalle Ingresos Mensuales'!G140</f>
        <v>0</v>
      </c>
      <c r="AA50" s="117">
        <f>+'[6]Detalle Ingresos Mensuales'!H50+'[6]Detalle Ingresos Mensuales'!H95+'[6]Detalle Ingresos Mensuales'!H140</f>
        <v>0</v>
      </c>
      <c r="AB50" s="117">
        <f>+'[6]Detalle Ingresos Mensuales'!I50+'[6]Detalle Ingresos Mensuales'!I95+'[6]Detalle Ingresos Mensuales'!I140</f>
        <v>0</v>
      </c>
      <c r="AC50" s="117">
        <f>+'[6]Detalle Ingresos Mensuales'!J50+'[6]Detalle Ingresos Mensuales'!J95+'[6]Detalle Ingresos Mensuales'!J140</f>
        <v>0</v>
      </c>
      <c r="AD50" s="117">
        <f>+'[6]Detalle Ingresos Mensuales'!K50+'[6]Detalle Ingresos Mensuales'!K95+'[6]Detalle Ingresos Mensuales'!K140</f>
        <v>0</v>
      </c>
      <c r="AE50" s="117">
        <f>+'[6]Detalle Ingresos Mensuales'!L50+'[6]Detalle Ingresos Mensuales'!L95+'[6]Detalle Ingresos Mensuales'!L140</f>
        <v>0</v>
      </c>
      <c r="AF50" s="117">
        <f>+'[6]Detalle Ingresos Mensuales'!M50+'[6]Detalle Ingresos Mensuales'!M95+'[6]Detalle Ingresos Mensuales'!M140</f>
        <v>0</v>
      </c>
      <c r="AG50" s="117">
        <f>+'[6]Detalle Ingresos Mensuales'!N50+'[6]Detalle Ingresos Mensuales'!N95+'[6]Detalle Ingresos Mensuales'!N140</f>
        <v>0</v>
      </c>
      <c r="AH50" s="117">
        <f t="shared" si="81"/>
        <v>76477737280.960007</v>
      </c>
    </row>
    <row r="51" spans="2:34" s="106" customFormat="1" x14ac:dyDescent="0.25">
      <c r="B51" s="128"/>
      <c r="C51" s="129"/>
      <c r="D51" s="129"/>
      <c r="E51" s="129"/>
      <c r="F51" s="129"/>
      <c r="G51" s="129"/>
      <c r="H51" s="129"/>
      <c r="I51" s="129"/>
      <c r="J51" s="130"/>
      <c r="K51" s="104" t="s">
        <v>585</v>
      </c>
      <c r="L51" s="108">
        <f t="shared" ref="L51:AH51" si="82">SUM(L7+L35+L44)</f>
        <v>159953620350.84927</v>
      </c>
      <c r="M51" s="108">
        <f t="shared" si="82"/>
        <v>0</v>
      </c>
      <c r="N51" s="133">
        <f>SUM(N7+N35+N44)</f>
        <v>159953620350.84927</v>
      </c>
      <c r="O51" s="133">
        <f t="shared" si="82"/>
        <v>9618330778.3699989</v>
      </c>
      <c r="P51" s="133">
        <f t="shared" si="82"/>
        <v>96321938430.25</v>
      </c>
      <c r="Q51" s="133">
        <f t="shared" si="82"/>
        <v>63631681920.599266</v>
      </c>
      <c r="R51" s="108">
        <f t="shared" si="82"/>
        <v>96321938430.25</v>
      </c>
      <c r="S51" s="108">
        <f t="shared" si="82"/>
        <v>0</v>
      </c>
      <c r="T51" s="108">
        <f t="shared" si="82"/>
        <v>96321938430.25</v>
      </c>
      <c r="U51" s="108">
        <f t="shared" si="82"/>
        <v>63631681920.599266</v>
      </c>
      <c r="V51" s="108">
        <f t="shared" si="82"/>
        <v>86703607651.880005</v>
      </c>
      <c r="W51" s="108">
        <f t="shared" si="82"/>
        <v>9618330778.3699989</v>
      </c>
      <c r="X51" s="108">
        <f t="shared" si="82"/>
        <v>0</v>
      </c>
      <c r="Y51" s="108">
        <f t="shared" si="82"/>
        <v>0</v>
      </c>
      <c r="Z51" s="108">
        <f t="shared" si="82"/>
        <v>0</v>
      </c>
      <c r="AA51" s="108">
        <f t="shared" si="82"/>
        <v>0</v>
      </c>
      <c r="AB51" s="108">
        <f t="shared" si="82"/>
        <v>0</v>
      </c>
      <c r="AC51" s="108">
        <f t="shared" si="82"/>
        <v>0</v>
      </c>
      <c r="AD51" s="108">
        <f t="shared" si="82"/>
        <v>0</v>
      </c>
      <c r="AE51" s="108">
        <f t="shared" si="82"/>
        <v>0</v>
      </c>
      <c r="AF51" s="108">
        <f t="shared" si="82"/>
        <v>0</v>
      </c>
      <c r="AG51" s="108">
        <f t="shared" si="82"/>
        <v>0</v>
      </c>
      <c r="AH51" s="108">
        <f t="shared" si="82"/>
        <v>96321938430.25</v>
      </c>
    </row>
    <row r="53" spans="2:34" hidden="1" x14ac:dyDescent="0.25">
      <c r="K53" s="179" t="s">
        <v>586</v>
      </c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6"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</mergeCell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9ACF-652F-4A6B-9D37-E29CEA446261}">
  <sheetPr filterMode="1"/>
  <dimension ref="A1:BO316"/>
  <sheetViews>
    <sheetView showGridLines="0" tabSelected="1" zoomScaleNormal="100" workbookViewId="0">
      <selection activeCell="C1" sqref="C1"/>
    </sheetView>
  </sheetViews>
  <sheetFormatPr baseColWidth="10" defaultColWidth="9.1796875" defaultRowHeight="14.5" x14ac:dyDescent="0.25"/>
  <cols>
    <col min="1" max="1" width="2.36328125" style="1" customWidth="1"/>
    <col min="2" max="2" width="37.36328125" style="59" hidden="1" customWidth="1"/>
    <col min="3" max="3" width="81.90625" style="3" bestFit="1" customWidth="1"/>
    <col min="4" max="4" width="17.1796875" style="1" hidden="1" customWidth="1"/>
    <col min="5" max="5" width="16.26953125" style="1" hidden="1" customWidth="1"/>
    <col min="6" max="6" width="18.26953125" style="144" customWidth="1"/>
    <col min="7" max="7" width="17.36328125" style="144" customWidth="1"/>
    <col min="8" max="8" width="15.81640625" style="144" customWidth="1"/>
    <col min="9" max="9" width="17.1796875" style="1" hidden="1" customWidth="1"/>
    <col min="10" max="10" width="17.7265625" style="5" hidden="1" customWidth="1"/>
    <col min="11" max="11" width="0" style="1" hidden="1" customWidth="1"/>
    <col min="12" max="12" width="15.81640625" style="1" hidden="1" customWidth="1"/>
    <col min="13" max="13" width="13.453125" style="1" hidden="1" customWidth="1"/>
    <col min="14" max="14" width="15.36328125" style="1" hidden="1" customWidth="1"/>
    <col min="15" max="15" width="17.08984375" style="1" hidden="1" customWidth="1"/>
    <col min="16" max="16384" width="9.1796875" style="1"/>
  </cols>
  <sheetData>
    <row r="1" spans="2:67" x14ac:dyDescent="0.25">
      <c r="B1" s="2" t="s">
        <v>0</v>
      </c>
      <c r="C1" s="31" t="s">
        <v>0</v>
      </c>
      <c r="I1" s="4"/>
      <c r="L1" s="4"/>
      <c r="M1" s="4"/>
      <c r="N1" s="4"/>
      <c r="O1" s="4"/>
    </row>
    <row r="2" spans="2:67" x14ac:dyDescent="0.25">
      <c r="B2" s="2" t="s">
        <v>1</v>
      </c>
      <c r="C2" s="31" t="s">
        <v>1</v>
      </c>
      <c r="I2" s="4"/>
      <c r="L2" s="4"/>
      <c r="M2" s="4"/>
      <c r="N2" s="4"/>
      <c r="O2" s="4"/>
    </row>
    <row r="3" spans="2:67" x14ac:dyDescent="0.25">
      <c r="B3" s="2" t="str">
        <f>+'[7]Programa I'!A3</f>
        <v>AL 29 DE FEBRERO 2020</v>
      </c>
      <c r="C3" s="31" t="s">
        <v>587</v>
      </c>
      <c r="I3" s="4"/>
      <c r="L3" s="4"/>
      <c r="M3" s="4"/>
      <c r="N3" s="4"/>
      <c r="O3" s="4"/>
    </row>
    <row r="4" spans="2:67" x14ac:dyDescent="0.25">
      <c r="B4" s="2" t="s">
        <v>2</v>
      </c>
      <c r="C4" s="31" t="s">
        <v>2</v>
      </c>
      <c r="D4" s="6"/>
      <c r="I4" s="4"/>
      <c r="L4" s="4"/>
      <c r="M4" s="4"/>
      <c r="N4" s="4"/>
      <c r="O4" s="4"/>
    </row>
    <row r="5" spans="2:67" s="7" customFormat="1" ht="31" customHeight="1" x14ac:dyDescent="0.25">
      <c r="B5" s="175" t="s">
        <v>3</v>
      </c>
      <c r="C5" s="186" t="s">
        <v>3</v>
      </c>
      <c r="D5" s="184" t="s">
        <v>4</v>
      </c>
      <c r="E5" s="8" t="s">
        <v>5</v>
      </c>
      <c r="F5" s="188" t="s">
        <v>4</v>
      </c>
      <c r="G5" s="145" t="s">
        <v>6</v>
      </c>
      <c r="H5" s="145" t="s">
        <v>7</v>
      </c>
      <c r="I5" s="190" t="s">
        <v>8</v>
      </c>
      <c r="J5" s="191"/>
      <c r="K5" s="1"/>
      <c r="L5" s="190" t="s">
        <v>9</v>
      </c>
      <c r="M5" s="9" t="s">
        <v>10</v>
      </c>
      <c r="N5" s="184" t="s">
        <v>11</v>
      </c>
      <c r="O5" s="184" t="s">
        <v>12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2:67" s="7" customFormat="1" ht="24" customHeight="1" x14ac:dyDescent="0.25">
      <c r="B6" s="176"/>
      <c r="C6" s="187"/>
      <c r="D6" s="185"/>
      <c r="E6" s="10" t="s">
        <v>13</v>
      </c>
      <c r="F6" s="189"/>
      <c r="G6" s="146" t="s">
        <v>14</v>
      </c>
      <c r="H6" s="146" t="str">
        <f>+G6</f>
        <v>FEBRERO</v>
      </c>
      <c r="I6" s="12" t="s">
        <v>15</v>
      </c>
      <c r="J6" s="13" t="s">
        <v>16</v>
      </c>
      <c r="K6" s="1"/>
      <c r="L6" s="192"/>
      <c r="M6" s="11" t="s">
        <v>17</v>
      </c>
      <c r="N6" s="185"/>
      <c r="O6" s="18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2:67" s="7" customFormat="1" x14ac:dyDescent="0.25">
      <c r="B7" s="14">
        <v>0</v>
      </c>
      <c r="C7" s="167" t="s">
        <v>18</v>
      </c>
      <c r="D7" s="15">
        <f>+D8+D12+D17+D23+D29+D34</f>
        <v>4128388659.1909695</v>
      </c>
      <c r="E7" s="15">
        <f>+E8+E12+E17+E23+E29+E34</f>
        <v>90249721.827400669</v>
      </c>
      <c r="F7" s="147">
        <f t="shared" ref="F7" si="0">+F8+F12+F17+F23+F29+F34</f>
        <v>4218638381.0183702</v>
      </c>
      <c r="G7" s="148">
        <f>+G8+G12+G17+G23+G29+G34</f>
        <v>320565652.5</v>
      </c>
      <c r="H7" s="148">
        <f t="shared" ref="H7:I7" si="1">+H8+H12+H17+H23+H29+H34</f>
        <v>755440179.75</v>
      </c>
      <c r="I7" s="17">
        <f t="shared" si="1"/>
        <v>3463198201.2683706</v>
      </c>
      <c r="J7" s="18">
        <f t="shared" ref="J7:J8" si="2">IF(F7=0,0,+I7/F7)</f>
        <v>0.82092796027526826</v>
      </c>
      <c r="K7" s="1"/>
      <c r="L7" s="16">
        <f t="shared" ref="L7:O7" si="3">+L8+L12+L17+L23+L29+L34</f>
        <v>755440179.75</v>
      </c>
      <c r="M7" s="17">
        <f t="shared" si="3"/>
        <v>0</v>
      </c>
      <c r="N7" s="17">
        <f t="shared" si="3"/>
        <v>755440179.75</v>
      </c>
      <c r="O7" s="17">
        <f t="shared" si="3"/>
        <v>3463198201.2683706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2:67" x14ac:dyDescent="0.25">
      <c r="B8" s="23">
        <v>0.01</v>
      </c>
      <c r="C8" s="168" t="s">
        <v>19</v>
      </c>
      <c r="D8" s="20">
        <f>SUM(D9:D11)</f>
        <v>1697802349.5200002</v>
      </c>
      <c r="E8" s="20">
        <f>SUM(E9:E11)</f>
        <v>66182103.980000004</v>
      </c>
      <c r="F8" s="151">
        <f t="shared" ref="F8:I8" si="4">SUM(F9:F11)</f>
        <v>1763984453.5000002</v>
      </c>
      <c r="G8" s="151">
        <f t="shared" si="4"/>
        <v>126357628.23999999</v>
      </c>
      <c r="H8" s="151">
        <f t="shared" si="4"/>
        <v>250345037.33000001</v>
      </c>
      <c r="I8" s="21">
        <f t="shared" si="4"/>
        <v>1513639416.1700003</v>
      </c>
      <c r="J8" s="22">
        <f t="shared" si="2"/>
        <v>0.85807979382512178</v>
      </c>
      <c r="L8" s="21">
        <f t="shared" ref="L8:O8" si="5">SUM(L9:L11)</f>
        <v>250345037.33000001</v>
      </c>
      <c r="M8" s="21">
        <f t="shared" si="5"/>
        <v>0</v>
      </c>
      <c r="N8" s="21">
        <f t="shared" si="5"/>
        <v>250345037.33000001</v>
      </c>
      <c r="O8" s="21">
        <f t="shared" si="5"/>
        <v>1513639416.1700003</v>
      </c>
    </row>
    <row r="9" spans="2:67" hidden="1" x14ac:dyDescent="0.25">
      <c r="B9" s="23" t="s">
        <v>20</v>
      </c>
      <c r="C9" s="24" t="s">
        <v>21</v>
      </c>
      <c r="D9" s="25">
        <f>+'[7]Presupuesto 2020'!U9</f>
        <v>1652425585.2000003</v>
      </c>
      <c r="E9" s="25">
        <f>+'[7]Programa I'!D9+'[7]Programa II'!D9+'[7]Programa III'!D9+'[7]Programa IV'!D9+'[7]Programa V'!D9</f>
        <v>15633025.98</v>
      </c>
      <c r="F9" s="26">
        <f>SUM(D9:E9)</f>
        <v>1668058611.1800003</v>
      </c>
      <c r="G9" s="26">
        <f>+'[7]Programa I'!F9+'[7]Programa II'!F9+'[7]Programa III'!F9+'[7]Programa IV'!F9+'[7]Programa V'!F9</f>
        <v>124675060.59999999</v>
      </c>
      <c r="H9" s="26">
        <f>+'[7]Total Programa'!U8</f>
        <v>243407962.91</v>
      </c>
      <c r="I9" s="26">
        <f>+F9-H9</f>
        <v>1424650648.2700002</v>
      </c>
      <c r="J9" s="27">
        <f>IF(F9=0,0,+I9/F9)</f>
        <v>0.85407709220852202</v>
      </c>
      <c r="L9" s="26">
        <f>+'[7]Programa I'!K9+'[7]Programa II'!K9+'[7]Programa III'!K9+'[7]Programa IV'!K9+'[7]Programa V'!K9</f>
        <v>243407962.91</v>
      </c>
      <c r="M9" s="26">
        <v>0</v>
      </c>
      <c r="N9" s="26">
        <f>SUM(L9:M9)</f>
        <v>243407962.91</v>
      </c>
      <c r="O9" s="26">
        <f>+F9-N9</f>
        <v>1424650648.2700002</v>
      </c>
    </row>
    <row r="10" spans="2:67" hidden="1" x14ac:dyDescent="0.25">
      <c r="B10" s="23" t="s">
        <v>22</v>
      </c>
      <c r="C10" s="24" t="s">
        <v>23</v>
      </c>
      <c r="D10" s="25">
        <f>+'[7]Presupuesto 2020'!U10</f>
        <v>17681531.039999999</v>
      </c>
      <c r="E10" s="25">
        <f>+'[7]Programa I'!D10+'[7]Programa II'!D10+'[7]Programa III'!D10+'[7]Programa IV'!D10+'[7]Programa V'!D10</f>
        <v>50549078</v>
      </c>
      <c r="F10" s="26">
        <f t="shared" ref="F10:F11" si="6">SUM(D10:E10)</f>
        <v>68230609.039999992</v>
      </c>
      <c r="G10" s="26">
        <f>+'[7]Programa I'!F10+'[7]Programa II'!F10+'[7]Programa III'!F10+'[7]Programa IV'!F10+'[7]Programa V'!F10</f>
        <v>1055359.05</v>
      </c>
      <c r="H10" s="26">
        <f>+'[7]Total Programa'!U9</f>
        <v>2260904.5499999998</v>
      </c>
      <c r="I10" s="26">
        <f t="shared" ref="I10:I11" si="7">+F10-H10</f>
        <v>65969704.489999995</v>
      </c>
      <c r="J10" s="27">
        <f t="shared" ref="J10:J77" si="8">IF(F10=0,0,+I10/F10)</f>
        <v>0.96686377885510966</v>
      </c>
      <c r="L10" s="26">
        <f>+'[7]Programa I'!K10+'[7]Programa II'!K10+'[7]Programa III'!K10+'[7]Programa IV'!K10+'[7]Programa V'!K10</f>
        <v>2260904.5499999998</v>
      </c>
      <c r="M10" s="26">
        <v>0</v>
      </c>
      <c r="N10" s="26">
        <f t="shared" ref="N10:N11" si="9">SUM(L10:M10)</f>
        <v>2260904.5499999998</v>
      </c>
      <c r="O10" s="26">
        <f t="shared" ref="O10:O11" si="10">+F10-N10</f>
        <v>65969704.489999995</v>
      </c>
    </row>
    <row r="11" spans="2:67" s="7" customFormat="1" hidden="1" x14ac:dyDescent="0.25">
      <c r="B11" s="23" t="s">
        <v>24</v>
      </c>
      <c r="C11" s="24" t="s">
        <v>25</v>
      </c>
      <c r="D11" s="25">
        <f>+'[7]Presupuesto 2020'!U11</f>
        <v>27695233.280000001</v>
      </c>
      <c r="E11" s="25">
        <f>+'[7]Programa I'!D11+'[7]Programa II'!D11+'[7]Programa III'!D11+'[7]Programa IV'!D11+'[7]Programa V'!D11</f>
        <v>0</v>
      </c>
      <c r="F11" s="26">
        <f t="shared" si="6"/>
        <v>27695233.280000001</v>
      </c>
      <c r="G11" s="26">
        <f>+'[7]Programa I'!F11+'[7]Programa II'!F11+'[7]Programa III'!F11+'[7]Programa IV'!F11+'[7]Programa V'!F11</f>
        <v>627208.59</v>
      </c>
      <c r="H11" s="26">
        <f>+'[7]Total Programa'!U10</f>
        <v>4676169.87</v>
      </c>
      <c r="I11" s="26">
        <f t="shared" si="7"/>
        <v>23019063.41</v>
      </c>
      <c r="J11" s="27">
        <f t="shared" si="8"/>
        <v>0.83115614796511295</v>
      </c>
      <c r="K11" s="1"/>
      <c r="L11" s="26">
        <f>+'[7]Programa I'!K11+'[7]Programa II'!K11+'[7]Programa III'!K11+'[7]Programa IV'!K11+'[7]Programa V'!K11</f>
        <v>4676169.87</v>
      </c>
      <c r="M11" s="26">
        <v>0</v>
      </c>
      <c r="N11" s="26">
        <f t="shared" si="9"/>
        <v>4676169.87</v>
      </c>
      <c r="O11" s="26">
        <f t="shared" si="10"/>
        <v>23019063.41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2:67" x14ac:dyDescent="0.25">
      <c r="B12" s="23">
        <v>0.02</v>
      </c>
      <c r="C12" s="168" t="s">
        <v>26</v>
      </c>
      <c r="D12" s="20">
        <f>SUM(D13:D16)</f>
        <v>185266203.03</v>
      </c>
      <c r="E12" s="20">
        <f>SUM(E13:E16)</f>
        <v>0</v>
      </c>
      <c r="F12" s="151">
        <f t="shared" ref="F12:I12" si="11">SUM(F13:F16)</f>
        <v>185266203.03</v>
      </c>
      <c r="G12" s="151">
        <f t="shared" si="11"/>
        <v>12736545.800000001</v>
      </c>
      <c r="H12" s="151">
        <f t="shared" si="11"/>
        <v>13211399.109999999</v>
      </c>
      <c r="I12" s="21">
        <f t="shared" si="11"/>
        <v>172054803.92000002</v>
      </c>
      <c r="J12" s="22">
        <f t="shared" si="8"/>
        <v>0.92868964282783584</v>
      </c>
      <c r="L12" s="21">
        <f t="shared" ref="L12:O12" si="12">SUM(L13:L16)</f>
        <v>13211399.109999999</v>
      </c>
      <c r="M12" s="21">
        <f t="shared" si="12"/>
        <v>0</v>
      </c>
      <c r="N12" s="21">
        <f t="shared" si="12"/>
        <v>13211399.109999999</v>
      </c>
      <c r="O12" s="21">
        <f t="shared" si="12"/>
        <v>172054803.92000002</v>
      </c>
    </row>
    <row r="13" spans="2:67" hidden="1" x14ac:dyDescent="0.25">
      <c r="B13" s="23" t="s">
        <v>27</v>
      </c>
      <c r="C13" s="24" t="s">
        <v>28</v>
      </c>
      <c r="D13" s="25">
        <f>+'[7]Presupuesto 2020'!U13</f>
        <v>27440000</v>
      </c>
      <c r="E13" s="25">
        <f>+'[7]Programa I'!D13+'[7]Programa II'!D13+'[7]Programa III'!D13+'[7]Programa IV'!D13+'[7]Programa V'!D13</f>
        <v>0</v>
      </c>
      <c r="F13" s="150">
        <f t="shared" ref="F13:F16" si="13">SUM(D13:E13)</f>
        <v>27440000</v>
      </c>
      <c r="G13" s="150">
        <f>+'[7]Programa I'!F13+'[7]Programa II'!F13+'[7]Programa III'!F13+'[7]Programa IV'!F13+'[7]Programa V'!F13</f>
        <v>979797.93</v>
      </c>
      <c r="H13" s="150">
        <f>+'[7]Total Programa'!U12</f>
        <v>1399727.58</v>
      </c>
      <c r="I13" s="26">
        <f t="shared" ref="I13:I16" si="14">+F13-H13</f>
        <v>26040272.420000002</v>
      </c>
      <c r="J13" s="27">
        <f t="shared" si="8"/>
        <v>0.94898951967930034</v>
      </c>
      <c r="L13" s="26">
        <f>+'[7]Programa I'!K13+'[7]Programa II'!K13+'[7]Programa III'!K13+'[7]Programa IV'!K13+'[7]Programa V'!K13</f>
        <v>1399727.58</v>
      </c>
      <c r="M13" s="26">
        <v>0</v>
      </c>
      <c r="N13" s="26">
        <f t="shared" ref="N13:N16" si="15">SUM(L13:M13)</f>
        <v>1399727.58</v>
      </c>
      <c r="O13" s="26">
        <f t="shared" ref="O13:O16" si="16">+F13-N13</f>
        <v>26040272.420000002</v>
      </c>
    </row>
    <row r="14" spans="2:67" hidden="1" x14ac:dyDescent="0.25">
      <c r="B14" s="23" t="s">
        <v>29</v>
      </c>
      <c r="C14" s="24" t="s">
        <v>30</v>
      </c>
      <c r="D14" s="25">
        <f>+'[7]Presupuesto 2020'!U14</f>
        <v>16964923.030000001</v>
      </c>
      <c r="E14" s="25">
        <f>+'[7]Programa I'!D14+'[7]Programa II'!D14+'[7]Programa III'!D14+'[7]Programa IV'!D14+'[7]Programa V'!D14</f>
        <v>0</v>
      </c>
      <c r="F14" s="150">
        <f t="shared" si="13"/>
        <v>16964923.030000001</v>
      </c>
      <c r="G14" s="150">
        <f>+'[7]Programa I'!F14+'[7]Programa II'!F14+'[7]Programa III'!F14+'[7]Programa IV'!F14+'[7]Programa V'!F14</f>
        <v>18307.87</v>
      </c>
      <c r="H14" s="150">
        <f>+'[7]Total Programa'!U13</f>
        <v>73231.53</v>
      </c>
      <c r="I14" s="26">
        <f t="shared" si="14"/>
        <v>16891691.5</v>
      </c>
      <c r="J14" s="27">
        <f t="shared" si="8"/>
        <v>0.99568335618909076</v>
      </c>
      <c r="L14" s="26">
        <f>+'[7]Programa I'!K14+'[7]Programa II'!K14+'[7]Programa III'!K14+'[7]Programa IV'!K14+'[7]Programa V'!K14</f>
        <v>73231.53</v>
      </c>
      <c r="M14" s="26">
        <v>0</v>
      </c>
      <c r="N14" s="26">
        <f t="shared" si="15"/>
        <v>73231.53</v>
      </c>
      <c r="O14" s="26">
        <f t="shared" si="16"/>
        <v>16891691.5</v>
      </c>
    </row>
    <row r="15" spans="2:67" hidden="1" x14ac:dyDescent="0.25">
      <c r="B15" s="23" t="s">
        <v>31</v>
      </c>
      <c r="C15" s="24" t="s">
        <v>32</v>
      </c>
      <c r="D15" s="25">
        <f>+'[7]Presupuesto 2020'!U15</f>
        <v>0</v>
      </c>
      <c r="E15" s="25">
        <f>+'[7]Programa I'!D15+'[7]Programa II'!D15+'[7]Programa III'!D15+'[7]Programa IV'!D15+'[7]Programa V'!D15</f>
        <v>0</v>
      </c>
      <c r="F15" s="26">
        <f t="shared" si="13"/>
        <v>0</v>
      </c>
      <c r="G15" s="26">
        <f>+'[7]Programa I'!F15+'[7]Programa II'!F15+'[7]Programa III'!F15+'[7]Programa IV'!F15+'[7]Programa V'!F15</f>
        <v>0</v>
      </c>
      <c r="H15" s="26">
        <f>+'[7]Total Programa'!U14</f>
        <v>0</v>
      </c>
      <c r="I15" s="26">
        <f t="shared" si="14"/>
        <v>0</v>
      </c>
      <c r="J15" s="27">
        <f t="shared" si="8"/>
        <v>0</v>
      </c>
      <c r="L15" s="26">
        <f>+'[7]Programa I'!K15+'[7]Programa II'!K15+'[7]Programa III'!K15+'[7]Programa IV'!K15+'[7]Programa V'!K15</f>
        <v>0</v>
      </c>
      <c r="M15" s="26">
        <v>0</v>
      </c>
      <c r="N15" s="26">
        <f t="shared" si="15"/>
        <v>0</v>
      </c>
      <c r="O15" s="26">
        <f t="shared" si="16"/>
        <v>0</v>
      </c>
    </row>
    <row r="16" spans="2:67" s="7" customFormat="1" hidden="1" x14ac:dyDescent="0.25">
      <c r="B16" s="23" t="s">
        <v>33</v>
      </c>
      <c r="C16" s="24" t="s">
        <v>34</v>
      </c>
      <c r="D16" s="25">
        <f>+'[7]Presupuesto 2020'!U16</f>
        <v>140861280</v>
      </c>
      <c r="E16" s="25">
        <f>+'[7]Programa I'!D16+'[7]Programa II'!D16+'[7]Programa III'!D16+'[7]Programa IV'!D16+'[7]Programa V'!D16</f>
        <v>0</v>
      </c>
      <c r="F16" s="150">
        <f t="shared" si="13"/>
        <v>140861280</v>
      </c>
      <c r="G16" s="150">
        <f>+'[7]Programa I'!F16+'[7]Programa II'!F16+'[7]Programa III'!F16+'[7]Programa IV'!F16+'[7]Programa V'!F16</f>
        <v>11738440</v>
      </c>
      <c r="H16" s="150">
        <f>+'[7]Total Programa'!U15</f>
        <v>11738440</v>
      </c>
      <c r="I16" s="26">
        <f t="shared" si="14"/>
        <v>129122840</v>
      </c>
      <c r="J16" s="27">
        <f t="shared" si="8"/>
        <v>0.91666666666666663</v>
      </c>
      <c r="K16" s="1"/>
      <c r="L16" s="26">
        <f>+'[7]Programa I'!K16+'[7]Programa II'!K16+'[7]Programa III'!K16+'[7]Programa IV'!K16+'[7]Programa V'!K16</f>
        <v>11738440</v>
      </c>
      <c r="M16" s="26">
        <v>0</v>
      </c>
      <c r="N16" s="26">
        <f t="shared" si="15"/>
        <v>11738440</v>
      </c>
      <c r="O16" s="26">
        <f t="shared" si="16"/>
        <v>129122840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x14ac:dyDescent="0.25">
      <c r="B17" s="23">
        <v>0.03</v>
      </c>
      <c r="C17" s="168" t="s">
        <v>35</v>
      </c>
      <c r="D17" s="20">
        <f>SUM(D18:D22)</f>
        <v>1343452865.3699999</v>
      </c>
      <c r="E17" s="20">
        <f>SUM(E18:E22)</f>
        <v>5666781.331666667</v>
      </c>
      <c r="F17" s="151">
        <f t="shared" ref="F17:I17" si="17">SUM(F18:F22)</f>
        <v>1349119646.7016666</v>
      </c>
      <c r="G17" s="151">
        <f t="shared" si="17"/>
        <v>63588703.57</v>
      </c>
      <c r="H17" s="151">
        <f t="shared" si="17"/>
        <v>312369173.26999998</v>
      </c>
      <c r="I17" s="21">
        <f t="shared" si="17"/>
        <v>1036750473.4316667</v>
      </c>
      <c r="J17" s="22">
        <f t="shared" si="8"/>
        <v>0.76846443973024825</v>
      </c>
      <c r="K17" s="7"/>
      <c r="L17" s="21">
        <f t="shared" ref="L17:O17" si="18">SUM(L18:L22)</f>
        <v>312369173.26999998</v>
      </c>
      <c r="M17" s="21">
        <f t="shared" si="18"/>
        <v>0</v>
      </c>
      <c r="N17" s="21">
        <f t="shared" si="18"/>
        <v>312369173.26999998</v>
      </c>
      <c r="O17" s="21">
        <f t="shared" si="18"/>
        <v>1036750473.4316667</v>
      </c>
    </row>
    <row r="18" spans="1:67" hidden="1" x14ac:dyDescent="0.25">
      <c r="B18" s="23" t="s">
        <v>36</v>
      </c>
      <c r="C18" s="24" t="s">
        <v>37</v>
      </c>
      <c r="D18" s="25">
        <f>+'[7]Presupuesto 2020'!U18</f>
        <v>688043357.96999991</v>
      </c>
      <c r="E18" s="25">
        <f>+'[7]Programa I'!D18+'[7]Programa II'!D18+'[7]Programa III'!D18+'[7]Programa IV'!D18+'[7]Programa V'!D18</f>
        <v>0</v>
      </c>
      <c r="F18" s="150">
        <f t="shared" ref="F18:F22" si="19">SUM(D18:E18)</f>
        <v>688043357.96999991</v>
      </c>
      <c r="G18" s="150">
        <f>+'[7]Programa I'!F18+'[7]Programa II'!F18+'[7]Programa III'!F18+'[7]Programa IV'!F18+'[7]Programa V'!F18</f>
        <v>51135034.149999999</v>
      </c>
      <c r="H18" s="150">
        <f>+'[7]Total Programa'!U17</f>
        <v>101392684.39</v>
      </c>
      <c r="I18" s="26">
        <f t="shared" ref="I18:I22" si="20">+F18-H18</f>
        <v>586650673.57999992</v>
      </c>
      <c r="J18" s="27">
        <f t="shared" si="8"/>
        <v>0.85263619913554789</v>
      </c>
      <c r="L18" s="26">
        <f>+'[7]Programa I'!K18+'[7]Programa II'!K18+'[7]Programa III'!K18+'[7]Programa IV'!K18+'[7]Programa V'!K18</f>
        <v>101392684.39</v>
      </c>
      <c r="M18" s="26">
        <v>0</v>
      </c>
      <c r="N18" s="26">
        <f t="shared" ref="N18:N22" si="21">SUM(L18:M18)</f>
        <v>101392684.39</v>
      </c>
      <c r="O18" s="26">
        <f t="shared" ref="O18:O22" si="22">+F18-N18</f>
        <v>586650673.57999992</v>
      </c>
    </row>
    <row r="19" spans="1:67" hidden="1" x14ac:dyDescent="0.25">
      <c r="B19" s="23" t="s">
        <v>38</v>
      </c>
      <c r="C19" s="24" t="s">
        <v>39</v>
      </c>
      <c r="D19" s="25">
        <f>+'[7]Presupuesto 2020'!U19</f>
        <v>178546044.97999999</v>
      </c>
      <c r="E19" s="25">
        <f>+'[7]Programa I'!D19+'[7]Programa II'!D19+'[7]Programa III'!D19+'[7]Programa IV'!D19+'[7]Programa V'!D19</f>
        <v>0</v>
      </c>
      <c r="F19" s="150">
        <f t="shared" si="19"/>
        <v>178546044.97999999</v>
      </c>
      <c r="G19" s="150">
        <f>+'[7]Programa I'!F19+'[7]Programa II'!F19+'[7]Programa III'!F19+'[7]Programa IV'!F19+'[7]Programa V'!F19</f>
        <v>12453669.42</v>
      </c>
      <c r="H19" s="150">
        <f>+'[7]Total Programa'!U18</f>
        <v>25853963.25</v>
      </c>
      <c r="I19" s="26">
        <f t="shared" si="20"/>
        <v>152692081.72999999</v>
      </c>
      <c r="J19" s="27">
        <f t="shared" si="8"/>
        <v>0.85519722235854589</v>
      </c>
      <c r="L19" s="26">
        <f>+'[7]Programa I'!K19+'[7]Programa II'!K19+'[7]Programa III'!K19+'[7]Programa IV'!K19+'[7]Programa V'!K19</f>
        <v>25853963.25</v>
      </c>
      <c r="M19" s="26">
        <v>0</v>
      </c>
      <c r="N19" s="26">
        <f t="shared" si="21"/>
        <v>25853963.25</v>
      </c>
      <c r="O19" s="26">
        <f t="shared" si="22"/>
        <v>152692081.72999999</v>
      </c>
    </row>
    <row r="20" spans="1:67" hidden="1" x14ac:dyDescent="0.25">
      <c r="B20" s="23" t="s">
        <v>40</v>
      </c>
      <c r="C20" s="24" t="s">
        <v>41</v>
      </c>
      <c r="D20" s="25">
        <f>+'[7]Presupuesto 2020'!U20</f>
        <v>237358472.17000002</v>
      </c>
      <c r="E20" s="25">
        <f>+'[7]Programa I'!D20+'[7]Programa II'!D20+'[7]Programa III'!D20+'[7]Programa IV'!D20+'[7]Programa V'!D20</f>
        <v>5526837.331666667</v>
      </c>
      <c r="F20" s="151">
        <f t="shared" si="19"/>
        <v>242885309.50166669</v>
      </c>
      <c r="G20" s="151">
        <f>+'[7]Programa I'!F20+'[7]Programa II'!F20+'[7]Programa III'!F20+'[7]Programa IV'!F20+'[7]Programa V'!F20</f>
        <v>0</v>
      </c>
      <c r="H20" s="151">
        <f>+'[7]Total Programa'!U19</f>
        <v>246055.98</v>
      </c>
      <c r="I20" s="25">
        <f t="shared" si="20"/>
        <v>242639253.52166671</v>
      </c>
      <c r="J20" s="28">
        <f t="shared" si="8"/>
        <v>0.99898694581197678</v>
      </c>
      <c r="L20" s="25">
        <f>+'[7]Programa I'!K20+'[7]Programa II'!K20+'[7]Programa III'!K20+'[7]Programa IV'!K20+'[7]Programa V'!K20</f>
        <v>246055.98</v>
      </c>
      <c r="M20" s="25">
        <v>0</v>
      </c>
      <c r="N20" s="25">
        <f t="shared" si="21"/>
        <v>246055.98</v>
      </c>
      <c r="O20" s="25">
        <f t="shared" si="22"/>
        <v>242639253.52166671</v>
      </c>
    </row>
    <row r="21" spans="1:67" hidden="1" x14ac:dyDescent="0.25">
      <c r="B21" s="23" t="s">
        <v>42</v>
      </c>
      <c r="C21" s="24" t="s">
        <v>43</v>
      </c>
      <c r="D21" s="25">
        <f>+'[7]Presupuesto 2020'!U21</f>
        <v>239504990.25</v>
      </c>
      <c r="E21" s="25">
        <f>+'[7]Programa I'!D21+'[7]Programa II'!D21+'[7]Programa III'!D21+'[7]Programa IV'!D21+'[7]Programa V'!D21</f>
        <v>139944</v>
      </c>
      <c r="F21" s="150">
        <f t="shared" si="19"/>
        <v>239644934.25</v>
      </c>
      <c r="G21" s="150">
        <f>+'[7]Programa I'!F21+'[7]Programa II'!F21+'[7]Programa III'!F21+'[7]Programa IV'!F21+'[7]Programa V'!F21</f>
        <v>0</v>
      </c>
      <c r="H21" s="150">
        <f>+'[7]Total Programa'!U20</f>
        <v>184876469.65000001</v>
      </c>
      <c r="I21" s="26">
        <f t="shared" si="20"/>
        <v>54768464.599999994</v>
      </c>
      <c r="J21" s="27">
        <f t="shared" si="8"/>
        <v>0.22854004726369465</v>
      </c>
      <c r="L21" s="26">
        <f>+'[7]Programa I'!K21+'[7]Programa II'!K21+'[7]Programa III'!K21+'[7]Programa IV'!K21+'[7]Programa V'!K21</f>
        <v>184876469.65000001</v>
      </c>
      <c r="M21" s="26">
        <v>0</v>
      </c>
      <c r="N21" s="26">
        <f t="shared" si="21"/>
        <v>184876469.65000001</v>
      </c>
      <c r="O21" s="26">
        <f t="shared" si="22"/>
        <v>54768464.599999994</v>
      </c>
    </row>
    <row r="22" spans="1:67" s="7" customFormat="1" hidden="1" x14ac:dyDescent="0.25">
      <c r="B22" s="23" t="s">
        <v>44</v>
      </c>
      <c r="C22" s="24" t="s">
        <v>45</v>
      </c>
      <c r="D22" s="25">
        <f>+'[7]Presupuesto 2020'!U22</f>
        <v>0</v>
      </c>
      <c r="E22" s="25">
        <f>+'[7]Programa I'!D22+'[7]Programa II'!D22+'[7]Programa III'!D22+'[7]Programa IV'!D22+'[7]Programa V'!D22</f>
        <v>0</v>
      </c>
      <c r="F22" s="26">
        <f t="shared" si="19"/>
        <v>0</v>
      </c>
      <c r="G22" s="26">
        <f>+'[7]Programa I'!F22+'[7]Programa II'!F22+'[7]Programa III'!F22+'[7]Programa IV'!F22+'[7]Programa V'!F22</f>
        <v>0</v>
      </c>
      <c r="H22" s="26">
        <f>+'[7]Total Programa'!U21</f>
        <v>0</v>
      </c>
      <c r="I22" s="26">
        <f t="shared" si="20"/>
        <v>0</v>
      </c>
      <c r="J22" s="27">
        <f t="shared" si="8"/>
        <v>0</v>
      </c>
      <c r="K22" s="1"/>
      <c r="L22" s="26">
        <f>+'[7]Programa I'!K22+'[7]Programa II'!K22+'[7]Programa III'!K22+'[7]Programa IV'!K22+'[7]Programa V'!K22</f>
        <v>0</v>
      </c>
      <c r="M22" s="26">
        <v>0</v>
      </c>
      <c r="N22" s="26">
        <f t="shared" si="21"/>
        <v>0</v>
      </c>
      <c r="O22" s="26">
        <f t="shared" si="22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x14ac:dyDescent="0.25">
      <c r="B23" s="23">
        <v>0.04</v>
      </c>
      <c r="C23" s="169" t="s">
        <v>46</v>
      </c>
      <c r="D23" s="20">
        <f>SUM(D24:D28)</f>
        <v>477090529.01312506</v>
      </c>
      <c r="E23" s="20">
        <f>SUM(E24:E28)</f>
        <v>11108943.041650001</v>
      </c>
      <c r="F23" s="151">
        <f t="shared" ref="F23:I23" si="23">SUM(F24:F28)</f>
        <v>488199472.054775</v>
      </c>
      <c r="G23" s="151">
        <f t="shared" si="23"/>
        <v>62278288.370000005</v>
      </c>
      <c r="H23" s="151">
        <f t="shared" si="23"/>
        <v>95271752.469999999</v>
      </c>
      <c r="I23" s="21">
        <f t="shared" si="23"/>
        <v>392927719.58477497</v>
      </c>
      <c r="J23" s="22">
        <f t="shared" si="8"/>
        <v>0.80485076710752623</v>
      </c>
      <c r="K23" s="7"/>
      <c r="L23" s="21">
        <f t="shared" ref="L23:O23" si="24">SUM(L24:L28)</f>
        <v>95271752.469999999</v>
      </c>
      <c r="M23" s="21">
        <f t="shared" si="24"/>
        <v>0</v>
      </c>
      <c r="N23" s="21">
        <f t="shared" si="24"/>
        <v>95271752.469999999</v>
      </c>
      <c r="O23" s="21">
        <f t="shared" si="24"/>
        <v>392927719.58477497</v>
      </c>
    </row>
    <row r="24" spans="1:67" hidden="1" x14ac:dyDescent="0.25">
      <c r="B24" s="23" t="s">
        <v>47</v>
      </c>
      <c r="C24" s="30" t="s">
        <v>48</v>
      </c>
      <c r="D24" s="25">
        <f>+'[7]Presupuesto 2020'!U24</f>
        <v>263467904.08187503</v>
      </c>
      <c r="E24" s="25">
        <f>+'[7]Programa I'!D24+'[7]Programa II'!D24+'[7]Programa III'!D24+'[7]Programa IV'!D24+'[7]Programa V'!D24</f>
        <v>6134789.4431499997</v>
      </c>
      <c r="F24" s="150">
        <f t="shared" ref="F24:F28" si="25">SUM(D24:E24)</f>
        <v>269602693.52502501</v>
      </c>
      <c r="G24" s="150">
        <f>+'[7]Programa I'!F24+'[7]Programa II'!F24+'[7]Programa III'!F24+'[7]Programa IV'!F24+'[7]Programa V'!F24</f>
        <v>34392484.310000002</v>
      </c>
      <c r="H24" s="150">
        <f>+'[7]Total Programa'!U23</f>
        <v>52612753.490000002</v>
      </c>
      <c r="I24" s="26">
        <f t="shared" ref="I24:I28" si="26">+F24-H24</f>
        <v>216989940.035025</v>
      </c>
      <c r="J24" s="27">
        <f t="shared" si="8"/>
        <v>0.80485078690389122</v>
      </c>
      <c r="L24" s="26">
        <f>+'[7]Programa I'!K24+'[7]Programa II'!K24+'[7]Programa III'!K24+'[7]Programa IV'!K24+'[7]Programa V'!K24</f>
        <v>52612753.490000002</v>
      </c>
      <c r="M24" s="26">
        <v>0</v>
      </c>
      <c r="N24" s="26">
        <f t="shared" ref="N24:N28" si="27">SUM(L24:M24)</f>
        <v>52612753.490000002</v>
      </c>
      <c r="O24" s="26">
        <f t="shared" ref="O24:O28" si="28">+F24-N24</f>
        <v>216989940.035025</v>
      </c>
    </row>
    <row r="25" spans="1:67" hidden="1" x14ac:dyDescent="0.25">
      <c r="B25" s="23" t="s">
        <v>49</v>
      </c>
      <c r="C25" s="30" t="s">
        <v>50</v>
      </c>
      <c r="D25" s="25">
        <f>+'[7]Presupuesto 2020'!U25</f>
        <v>14241508.328750001</v>
      </c>
      <c r="E25" s="25">
        <f>+'[7]Programa I'!D25+'[7]Programa II'!D25+'[7]Programa III'!D25+'[7]Programa IV'!D25+'[7]Programa V'!D25</f>
        <v>331610.23990000004</v>
      </c>
      <c r="F25" s="150">
        <f t="shared" si="25"/>
        <v>14573118.568650002</v>
      </c>
      <c r="G25" s="150">
        <f>+'[7]Programa I'!F25+'[7]Programa II'!F25+'[7]Programa III'!F25+'[7]Programa IV'!F25+'[7]Programa V'!F25</f>
        <v>1859055.0100000002</v>
      </c>
      <c r="H25" s="150">
        <f>+'[7]Total Programa'!U24</f>
        <v>2843935.54</v>
      </c>
      <c r="I25" s="26">
        <f t="shared" si="26"/>
        <v>11729183.028650001</v>
      </c>
      <c r="J25" s="27">
        <f t="shared" si="8"/>
        <v>0.80485058660553721</v>
      </c>
      <c r="L25" s="26">
        <f>+'[7]Programa I'!K25+'[7]Programa II'!K25+'[7]Programa III'!K25+'[7]Programa IV'!K25+'[7]Programa V'!K25</f>
        <v>2843935.54</v>
      </c>
      <c r="M25" s="26">
        <v>0</v>
      </c>
      <c r="N25" s="26">
        <f t="shared" si="27"/>
        <v>2843935.54</v>
      </c>
      <c r="O25" s="26">
        <f t="shared" si="28"/>
        <v>11729183.028650001</v>
      </c>
    </row>
    <row r="26" spans="1:67" hidden="1" x14ac:dyDescent="0.25">
      <c r="B26" s="23" t="s">
        <v>51</v>
      </c>
      <c r="C26" s="30" t="s">
        <v>52</v>
      </c>
      <c r="D26" s="25">
        <f>+'[7]Presupuesto 2020'!U26</f>
        <v>42724524.986249998</v>
      </c>
      <c r="E26" s="25">
        <f>+'[7]Programa I'!D26+'[7]Programa II'!D26+'[7]Programa III'!D26+'[7]Programa IV'!D26+'[7]Programa V'!D26</f>
        <v>994830.71970000002</v>
      </c>
      <c r="F26" s="150">
        <f t="shared" si="25"/>
        <v>43719355.705949999</v>
      </c>
      <c r="G26" s="150">
        <f>+'[7]Programa I'!F26+'[7]Programa II'!F26+'[7]Programa III'!F26+'[7]Programa IV'!F26+'[7]Programa V'!F26</f>
        <v>5577161.1799999997</v>
      </c>
      <c r="H26" s="150">
        <f>+'[7]Total Programa'!U25</f>
        <v>8531800.4499999993</v>
      </c>
      <c r="I26" s="26">
        <f t="shared" si="26"/>
        <v>35187555.255950004</v>
      </c>
      <c r="J26" s="27">
        <f t="shared" si="8"/>
        <v>0.80485072773296018</v>
      </c>
      <c r="L26" s="26">
        <f>+'[7]Programa I'!K26+'[7]Programa II'!K26+'[7]Programa III'!K26+'[7]Programa IV'!K26+'[7]Programa V'!K26</f>
        <v>8531800.4499999993</v>
      </c>
      <c r="M26" s="26">
        <v>0</v>
      </c>
      <c r="N26" s="26">
        <f t="shared" si="27"/>
        <v>8531800.4499999993</v>
      </c>
      <c r="O26" s="26">
        <f t="shared" si="28"/>
        <v>35187555.255950004</v>
      </c>
    </row>
    <row r="27" spans="1:67" hidden="1" x14ac:dyDescent="0.25">
      <c r="B27" s="23" t="s">
        <v>53</v>
      </c>
      <c r="C27" s="30" t="s">
        <v>54</v>
      </c>
      <c r="D27" s="25">
        <f>+'[7]Presupuesto 2020'!U27</f>
        <v>142415083.28749999</v>
      </c>
      <c r="E27" s="25">
        <f>+'[7]Programa I'!D27+'[7]Programa II'!D27+'[7]Programa III'!D27+'[7]Programa IV'!D27+'[7]Programa V'!D27</f>
        <v>3316102.3990000002</v>
      </c>
      <c r="F27" s="150">
        <f t="shared" si="25"/>
        <v>145731185.68649998</v>
      </c>
      <c r="G27" s="150">
        <f>+'[7]Programa I'!F27+'[7]Programa II'!F27+'[7]Programa III'!F27+'[7]Programa IV'!F27+'[7]Programa V'!F27</f>
        <v>18590532.850000001</v>
      </c>
      <c r="H27" s="150">
        <f>+'[7]Total Programa'!U26</f>
        <v>28439327.440000001</v>
      </c>
      <c r="I27" s="26">
        <f t="shared" si="26"/>
        <v>117291858.24649999</v>
      </c>
      <c r="J27" s="27">
        <f t="shared" si="8"/>
        <v>0.80485077846563824</v>
      </c>
      <c r="L27" s="26">
        <f>+'[7]Programa I'!K27+'[7]Programa II'!K27+'[7]Programa III'!K27+'[7]Programa IV'!K27+'[7]Programa V'!K27</f>
        <v>28439327.440000001</v>
      </c>
      <c r="M27" s="26">
        <v>0</v>
      </c>
      <c r="N27" s="26">
        <f t="shared" si="27"/>
        <v>28439327.440000001</v>
      </c>
      <c r="O27" s="26">
        <f t="shared" si="28"/>
        <v>117291858.24649999</v>
      </c>
    </row>
    <row r="28" spans="1:67" s="32" customFormat="1" hidden="1" x14ac:dyDescent="0.25">
      <c r="A28" s="31"/>
      <c r="B28" s="23" t="s">
        <v>55</v>
      </c>
      <c r="C28" s="30" t="s">
        <v>56</v>
      </c>
      <c r="D28" s="25">
        <f>+'[7]Presupuesto 2020'!U28</f>
        <v>14241508.328750001</v>
      </c>
      <c r="E28" s="25">
        <f>+'[7]Programa I'!D28+'[7]Programa II'!D28+'[7]Programa III'!D28+'[7]Programa IV'!D28+'[7]Programa V'!D28</f>
        <v>331610.23990000004</v>
      </c>
      <c r="F28" s="150">
        <f t="shared" si="25"/>
        <v>14573118.568650002</v>
      </c>
      <c r="G28" s="150">
        <f>+'[7]Programa I'!F28+'[7]Programa II'!F28+'[7]Programa III'!F28+'[7]Programa IV'!F28+'[7]Programa V'!F28</f>
        <v>1859055.0200000003</v>
      </c>
      <c r="H28" s="150">
        <f>+'[7]Total Programa'!U27</f>
        <v>2843935.5500000003</v>
      </c>
      <c r="I28" s="26">
        <f t="shared" si="26"/>
        <v>11729183.018650001</v>
      </c>
      <c r="J28" s="27">
        <f t="shared" si="8"/>
        <v>0.80485058591934233</v>
      </c>
      <c r="K28" s="1"/>
      <c r="L28" s="26">
        <f>+'[7]Programa I'!K28+'[7]Programa II'!K28+'[7]Programa III'!K28+'[7]Programa IV'!K28+'[7]Programa V'!K28</f>
        <v>2843935.5500000003</v>
      </c>
      <c r="M28" s="26">
        <v>0</v>
      </c>
      <c r="N28" s="26">
        <f t="shared" si="27"/>
        <v>2843935.5500000003</v>
      </c>
      <c r="O28" s="26">
        <f t="shared" si="28"/>
        <v>11729183.018650001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</row>
    <row r="29" spans="1:67" ht="13" customHeight="1" x14ac:dyDescent="0.25">
      <c r="B29" s="23">
        <v>0.05</v>
      </c>
      <c r="C29" s="169" t="s">
        <v>57</v>
      </c>
      <c r="D29" s="20">
        <f>SUM(D30:D33)</f>
        <v>424776712.25784445</v>
      </c>
      <c r="E29" s="20">
        <f>SUM(E30:E33)</f>
        <v>7291893.4740840001</v>
      </c>
      <c r="F29" s="151">
        <f t="shared" ref="F29:I29" si="29">SUM(F30:F33)</f>
        <v>432068605.73192841</v>
      </c>
      <c r="G29" s="151">
        <f t="shared" si="29"/>
        <v>55604486.519999996</v>
      </c>
      <c r="H29" s="151">
        <f t="shared" si="29"/>
        <v>84242817.569999993</v>
      </c>
      <c r="I29" s="21">
        <f t="shared" si="29"/>
        <v>347825788.16192842</v>
      </c>
      <c r="J29" s="22">
        <f t="shared" si="8"/>
        <v>0.8050244418307323</v>
      </c>
      <c r="K29" s="7"/>
      <c r="L29" s="21">
        <f t="shared" ref="L29:O29" si="30">SUM(L30:L33)</f>
        <v>84242817.569999993</v>
      </c>
      <c r="M29" s="21">
        <f t="shared" si="30"/>
        <v>0</v>
      </c>
      <c r="N29" s="21">
        <f t="shared" si="30"/>
        <v>84242817.569999993</v>
      </c>
      <c r="O29" s="21">
        <f t="shared" si="30"/>
        <v>347825788.16192842</v>
      </c>
    </row>
    <row r="30" spans="1:67" hidden="1" x14ac:dyDescent="0.25">
      <c r="B30" s="23" t="s">
        <v>58</v>
      </c>
      <c r="C30" s="30" t="s">
        <v>59</v>
      </c>
      <c r="D30" s="25">
        <f>+'[7]Presupuesto 2020'!U30</f>
        <v>144693724.62009999</v>
      </c>
      <c r="E30" s="25">
        <f>+'[7]Programa I'!D30+'[7]Programa II'!D30+'[7]Programa III'!D30+'[7]Programa IV'!D30+'[7]Programa V'!D30</f>
        <v>3369160.034984</v>
      </c>
      <c r="F30" s="150">
        <f t="shared" ref="F30:F33" si="31">SUM(D30:E30)</f>
        <v>148062884.65508398</v>
      </c>
      <c r="G30" s="150">
        <f>+'[7]Programa I'!F30+'[7]Programa II'!F30+'[7]Programa III'!F30+'[7]Programa IV'!F30+'[7]Programa V'!F30</f>
        <v>19520059.589999996</v>
      </c>
      <c r="H30" s="150">
        <f>+'[7]Total Programa'!U29</f>
        <v>29526435.029999997</v>
      </c>
      <c r="I30" s="26">
        <f t="shared" ref="I30:I33" si="32">+F30-H30</f>
        <v>118536449.62508398</v>
      </c>
      <c r="J30" s="27">
        <f t="shared" si="8"/>
        <v>0.8005817926701716</v>
      </c>
      <c r="L30" s="26">
        <f>+'[7]Programa I'!K30+'[7]Programa II'!K30+'[7]Programa III'!K30+'[7]Programa IV'!K30+'[7]Programa V'!K30</f>
        <v>29526435.029999997</v>
      </c>
      <c r="M30" s="26">
        <v>0</v>
      </c>
      <c r="N30" s="26">
        <f t="shared" ref="N30:N33" si="33">SUM(L30:M30)</f>
        <v>29526435.029999997</v>
      </c>
      <c r="O30" s="26">
        <f t="shared" ref="O30:O33" si="34">+F30-N30</f>
        <v>118536449.62508398</v>
      </c>
    </row>
    <row r="31" spans="1:67" hidden="1" x14ac:dyDescent="0.25">
      <c r="B31" s="23" t="s">
        <v>60</v>
      </c>
      <c r="C31" s="30" t="s">
        <v>61</v>
      </c>
      <c r="D31" s="25">
        <f>+'[7]Presupuesto 2020'!U31</f>
        <v>42724524.986249998</v>
      </c>
      <c r="E31" s="25">
        <f>+'[7]Programa I'!D31+'[7]Programa II'!D31+'[7]Programa III'!D31+'[7]Programa IV'!D31+'[7]Programa V'!D31</f>
        <v>994830.71970000002</v>
      </c>
      <c r="F31" s="150">
        <f t="shared" si="31"/>
        <v>43719355.705949999</v>
      </c>
      <c r="G31" s="150">
        <f>+'[7]Programa I'!F31+'[7]Programa II'!F31+'[7]Programa III'!F31+'[7]Programa IV'!F31+'[7]Programa V'!F31</f>
        <v>5577161.1799999997</v>
      </c>
      <c r="H31" s="150">
        <f>+'[7]Total Programa'!U30</f>
        <v>8531800.4499999993</v>
      </c>
      <c r="I31" s="26">
        <f t="shared" si="32"/>
        <v>35187555.255950004</v>
      </c>
      <c r="J31" s="27">
        <f t="shared" si="8"/>
        <v>0.80485072773296018</v>
      </c>
      <c r="L31" s="26">
        <f>+'[7]Programa I'!K31+'[7]Programa II'!K31+'[7]Programa III'!K31+'[7]Programa IV'!K31+'[7]Programa V'!K31</f>
        <v>8531800.4499999993</v>
      </c>
      <c r="M31" s="26">
        <v>0</v>
      </c>
      <c r="N31" s="26">
        <f t="shared" si="33"/>
        <v>8531800.4499999993</v>
      </c>
      <c r="O31" s="26">
        <f t="shared" si="34"/>
        <v>35187555.255950004</v>
      </c>
    </row>
    <row r="32" spans="1:67" s="32" customFormat="1" hidden="1" x14ac:dyDescent="0.25">
      <c r="A32" s="31"/>
      <c r="B32" s="23" t="s">
        <v>62</v>
      </c>
      <c r="C32" s="30" t="s">
        <v>63</v>
      </c>
      <c r="D32" s="25">
        <f>+'[7]Presupuesto 2020'!U32</f>
        <v>85449049.972499996</v>
      </c>
      <c r="E32" s="25">
        <f>+'[7]Programa I'!D32+'[7]Programa II'!D32+'[7]Programa III'!D32+'[7]Programa IV'!D32+'[7]Programa V'!D32</f>
        <v>1989661.4394</v>
      </c>
      <c r="F32" s="150">
        <f t="shared" si="31"/>
        <v>87438711.411899999</v>
      </c>
      <c r="G32" s="150">
        <f>+'[7]Programa I'!F32+'[7]Programa II'!F32+'[7]Programa III'!F32+'[7]Programa IV'!F32+'[7]Programa V'!F32</f>
        <v>11154320.479999999</v>
      </c>
      <c r="H32" s="150">
        <f>+'[7]Total Programa'!U31</f>
        <v>17063597.710000001</v>
      </c>
      <c r="I32" s="26">
        <f t="shared" si="32"/>
        <v>70375113.701900005</v>
      </c>
      <c r="J32" s="27">
        <f t="shared" si="8"/>
        <v>0.80485076421565704</v>
      </c>
      <c r="K32" s="1"/>
      <c r="L32" s="26">
        <f>+'[7]Programa I'!K32+'[7]Programa II'!K32+'[7]Programa III'!K32+'[7]Programa IV'!K32+'[7]Programa V'!K32</f>
        <v>17063597.710000001</v>
      </c>
      <c r="M32" s="26">
        <v>0</v>
      </c>
      <c r="N32" s="26">
        <f t="shared" si="33"/>
        <v>17063597.710000001</v>
      </c>
      <c r="O32" s="26">
        <f t="shared" si="34"/>
        <v>70375113.701900005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 s="32" customFormat="1" hidden="1" x14ac:dyDescent="0.25">
      <c r="A33" s="31"/>
      <c r="B33" s="33" t="s">
        <v>64</v>
      </c>
      <c r="C33" s="34" t="s">
        <v>65</v>
      </c>
      <c r="D33" s="25">
        <f>+'[7]Presupuesto 2020'!U33</f>
        <v>151909412.67899445</v>
      </c>
      <c r="E33" s="25">
        <f>+'[7]Programa I'!D33+'[7]Programa II'!D33+'[7]Programa III'!D33+'[7]Programa IV'!D33+'[7]Programa V'!D33</f>
        <v>938241.28</v>
      </c>
      <c r="F33" s="150">
        <f t="shared" si="31"/>
        <v>152847653.95899445</v>
      </c>
      <c r="G33" s="150">
        <f>+'[7]Programa I'!F33+'[7]Programa II'!F33+'[7]Programa III'!F33+'[7]Programa IV'!F33+'[7]Programa V'!F33</f>
        <v>19352945.270000003</v>
      </c>
      <c r="H33" s="150">
        <f>+'[7]Total Programa'!U32</f>
        <v>29120984.379999995</v>
      </c>
      <c r="I33" s="26">
        <f t="shared" si="32"/>
        <v>123726669.57899445</v>
      </c>
      <c r="J33" s="27">
        <f t="shared" si="8"/>
        <v>0.80947706015944154</v>
      </c>
      <c r="K33" s="1"/>
      <c r="L33" s="26">
        <f>+'[7]Programa I'!K33+'[7]Programa II'!K33+'[7]Programa III'!K33+'[7]Programa IV'!K33+'[7]Programa V'!K33</f>
        <v>29120984.379999995</v>
      </c>
      <c r="M33" s="26">
        <v>0</v>
      </c>
      <c r="N33" s="26">
        <f t="shared" si="33"/>
        <v>29120984.379999995</v>
      </c>
      <c r="O33" s="26">
        <f t="shared" si="34"/>
        <v>123726669.57899445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 hidden="1" x14ac:dyDescent="0.25">
      <c r="B34" s="35" t="s">
        <v>66</v>
      </c>
      <c r="C34" s="29" t="s">
        <v>67</v>
      </c>
      <c r="D34" s="20">
        <f>SUM(D35)</f>
        <v>0</v>
      </c>
      <c r="E34" s="20">
        <f>SUM(E35)</f>
        <v>0</v>
      </c>
      <c r="F34" s="21">
        <f t="shared" ref="F34:O34" si="35">SUM(F35)</f>
        <v>0</v>
      </c>
      <c r="G34" s="21">
        <f t="shared" si="35"/>
        <v>0</v>
      </c>
      <c r="H34" s="21">
        <f t="shared" si="35"/>
        <v>0</v>
      </c>
      <c r="I34" s="21">
        <f t="shared" si="35"/>
        <v>0</v>
      </c>
      <c r="J34" s="22">
        <f t="shared" si="8"/>
        <v>0</v>
      </c>
      <c r="L34" s="21">
        <f t="shared" si="35"/>
        <v>0</v>
      </c>
      <c r="M34" s="21">
        <f t="shared" si="35"/>
        <v>0</v>
      </c>
      <c r="N34" s="21">
        <f t="shared" si="35"/>
        <v>0</v>
      </c>
      <c r="O34" s="21">
        <f t="shared" si="35"/>
        <v>0</v>
      </c>
    </row>
    <row r="35" spans="1:67" s="32" customFormat="1" hidden="1" x14ac:dyDescent="0.25">
      <c r="A35" s="31"/>
      <c r="B35" s="23" t="s">
        <v>68</v>
      </c>
      <c r="C35" s="30" t="s">
        <v>69</v>
      </c>
      <c r="D35" s="25">
        <f>+'[7]Presupuesto 2020'!U35</f>
        <v>0</v>
      </c>
      <c r="E35" s="25">
        <f>+'[7]Programa I'!D35+'[7]Programa II'!D35+'[7]Programa III'!D35+'[7]Programa IV'!D35+'[7]Programa V'!D35</f>
        <v>0</v>
      </c>
      <c r="F35" s="26">
        <f>SUM(D35:E35)</f>
        <v>0</v>
      </c>
      <c r="G35" s="26">
        <f>+'[7]Programa I'!F35+'[7]Programa II'!F35+'[7]Programa III'!F35+'[7]Programa IV'!F35+'[7]Programa V'!F35</f>
        <v>0</v>
      </c>
      <c r="H35" s="26">
        <f>+'[7]Total Programa'!U34</f>
        <v>0</v>
      </c>
      <c r="I35" s="26">
        <f>+F35-H35</f>
        <v>0</v>
      </c>
      <c r="J35" s="27">
        <f t="shared" si="8"/>
        <v>0</v>
      </c>
      <c r="K35" s="1"/>
      <c r="L35" s="26">
        <f>+'[7]Programa I'!K35+'[7]Programa II'!K35+'[7]Programa III'!K35+'[7]Programa IV'!K35+'[7]Programa V'!K35</f>
        <v>0</v>
      </c>
      <c r="M35" s="26">
        <v>0</v>
      </c>
      <c r="N35" s="26">
        <f>SUM(L35:M35)</f>
        <v>0</v>
      </c>
      <c r="O35" s="26">
        <f>+F35-N35</f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</row>
    <row r="36" spans="1:67" s="7" customFormat="1" x14ac:dyDescent="0.25">
      <c r="A36" s="1"/>
      <c r="B36" s="14">
        <v>1</v>
      </c>
      <c r="C36" s="167" t="s">
        <v>70</v>
      </c>
      <c r="D36" s="15">
        <f>+D37+D43+D49+D57+D72+D77+D80+D84+D93+D96</f>
        <v>3745525379.2400002</v>
      </c>
      <c r="E36" s="15">
        <f>+E37+E43+E49+E57+E72+E77+E80+E84+E93+E96</f>
        <v>711877640</v>
      </c>
      <c r="F36" s="147">
        <f t="shared" ref="F36:I36" si="36">+F37+F43+F49+F57+F72+F77+F80+F84+F93+F96</f>
        <v>4457403019.2399998</v>
      </c>
      <c r="G36" s="147">
        <f t="shared" si="36"/>
        <v>33526461.880000003</v>
      </c>
      <c r="H36" s="147">
        <f t="shared" si="36"/>
        <v>58734096.780000009</v>
      </c>
      <c r="I36" s="16">
        <f t="shared" si="36"/>
        <v>4398668922.46</v>
      </c>
      <c r="J36" s="36">
        <f t="shared" si="8"/>
        <v>0.98682324740965111</v>
      </c>
      <c r="L36" s="16">
        <f t="shared" ref="L36:O36" si="37">+L37+L43+L49+L57+L72+L77+L80+L84+L93+L96</f>
        <v>58734096.780000009</v>
      </c>
      <c r="M36" s="16">
        <f t="shared" si="37"/>
        <v>0</v>
      </c>
      <c r="N36" s="16">
        <f t="shared" si="37"/>
        <v>58734096.780000009</v>
      </c>
      <c r="O36" s="16">
        <f t="shared" si="37"/>
        <v>4398668922.46</v>
      </c>
    </row>
    <row r="37" spans="1:67" x14ac:dyDescent="0.25">
      <c r="B37" s="23">
        <v>1.01</v>
      </c>
      <c r="C37" s="169" t="s">
        <v>71</v>
      </c>
      <c r="D37" s="20">
        <f>SUM(D38:D42)</f>
        <v>201220352</v>
      </c>
      <c r="E37" s="20">
        <f>SUM(E38:E42)</f>
        <v>2637600</v>
      </c>
      <c r="F37" s="151">
        <f t="shared" ref="F37:I37" si="38">SUM(F38:F42)</f>
        <v>203857952</v>
      </c>
      <c r="G37" s="151">
        <f t="shared" si="38"/>
        <v>7295181.6900000004</v>
      </c>
      <c r="H37" s="151">
        <f t="shared" si="38"/>
        <v>15909389.920000002</v>
      </c>
      <c r="I37" s="21">
        <f t="shared" si="38"/>
        <v>187948562.07999998</v>
      </c>
      <c r="J37" s="22">
        <f t="shared" si="8"/>
        <v>0.92195845310954549</v>
      </c>
      <c r="K37" s="7"/>
      <c r="L37" s="21">
        <f t="shared" ref="L37:O37" si="39">SUM(L38:L42)</f>
        <v>15909389.920000002</v>
      </c>
      <c r="M37" s="21">
        <f t="shared" si="39"/>
        <v>0</v>
      </c>
      <c r="N37" s="21">
        <f t="shared" si="39"/>
        <v>15909389.920000002</v>
      </c>
      <c r="O37" s="21">
        <f t="shared" si="39"/>
        <v>187948562.07999998</v>
      </c>
    </row>
    <row r="38" spans="1:67" hidden="1" x14ac:dyDescent="0.25">
      <c r="B38" s="23" t="s">
        <v>72</v>
      </c>
      <c r="C38" s="30" t="s">
        <v>73</v>
      </c>
      <c r="D38" s="25">
        <f>+'[7]Presupuesto 2020'!U38</f>
        <v>60000000</v>
      </c>
      <c r="E38" s="25">
        <f>+'[7]Programa I'!D38+'[7]Programa II'!D38+'[7]Programa III'!D38+'[7]Programa IV'!D38+'[7]Programa V'!D38</f>
        <v>0</v>
      </c>
      <c r="F38" s="152">
        <f t="shared" ref="F38:F42" si="40">SUM(D38:E38)</f>
        <v>60000000</v>
      </c>
      <c r="G38" s="152">
        <f>+'[7]Programa I'!F38+'[7]Programa II'!F38+'[7]Programa III'!F38+'[7]Programa IV'!F38+'[7]Programa V'!F38</f>
        <v>2260000</v>
      </c>
      <c r="H38" s="152">
        <f>+'[7]Total Programa'!U37</f>
        <v>4520000</v>
      </c>
      <c r="I38" s="37">
        <f t="shared" ref="I38:I42" si="41">+F38-H38</f>
        <v>55480000</v>
      </c>
      <c r="J38" s="38">
        <f t="shared" si="8"/>
        <v>0.92466666666666664</v>
      </c>
      <c r="L38" s="37">
        <f>+'[7]Programa I'!K38+'[7]Programa II'!K38+'[7]Programa III'!K38+'[7]Programa IV'!K38+'[7]Programa V'!K38</f>
        <v>4520000</v>
      </c>
      <c r="M38" s="37">
        <v>0</v>
      </c>
      <c r="N38" s="37">
        <f t="shared" ref="N38:N42" si="42">SUM(L38:M38)</f>
        <v>4520000</v>
      </c>
      <c r="O38" s="37">
        <f t="shared" ref="O38:O42" si="43">+F38-N38</f>
        <v>55480000</v>
      </c>
    </row>
    <row r="39" spans="1:67" hidden="1" x14ac:dyDescent="0.25">
      <c r="B39" s="23" t="s">
        <v>74</v>
      </c>
      <c r="C39" s="30" t="s">
        <v>75</v>
      </c>
      <c r="D39" s="25">
        <f>+'[7]Presupuesto 2020'!U39</f>
        <v>22350000</v>
      </c>
      <c r="E39" s="25">
        <f>+'[7]Programa I'!D39+'[7]Programa II'!D39+'[7]Programa III'!D39+'[7]Programa IV'!D39+'[7]Programa V'!D39</f>
        <v>0</v>
      </c>
      <c r="F39" s="152">
        <f t="shared" si="40"/>
        <v>22350000</v>
      </c>
      <c r="G39" s="152">
        <f>+'[7]Programa I'!F39+'[7]Programa II'!F39+'[7]Programa III'!F39+'[7]Programa IV'!F39+'[7]Programa V'!F39</f>
        <v>0</v>
      </c>
      <c r="H39" s="152">
        <f>+'[7]Total Programa'!U38</f>
        <v>1343041.3</v>
      </c>
      <c r="I39" s="37">
        <f t="shared" si="41"/>
        <v>21006958.699999999</v>
      </c>
      <c r="J39" s="38">
        <f t="shared" si="8"/>
        <v>0.93990866666666661</v>
      </c>
      <c r="L39" s="37">
        <f>+'[7]Programa I'!K39+'[7]Programa II'!K39+'[7]Programa III'!K39+'[7]Programa IV'!K39+'[7]Programa V'!K39</f>
        <v>1343041.3</v>
      </c>
      <c r="M39" s="37">
        <v>0</v>
      </c>
      <c r="N39" s="37">
        <f t="shared" si="42"/>
        <v>1343041.3</v>
      </c>
      <c r="O39" s="37">
        <f t="shared" si="43"/>
        <v>21006958.699999999</v>
      </c>
    </row>
    <row r="40" spans="1:67" hidden="1" x14ac:dyDescent="0.25">
      <c r="B40" s="23" t="s">
        <v>76</v>
      </c>
      <c r="C40" s="30" t="s">
        <v>77</v>
      </c>
      <c r="D40" s="25">
        <f>+'[7]Presupuesto 2020'!U40</f>
        <v>118870352</v>
      </c>
      <c r="E40" s="25">
        <f>+'[7]Programa I'!D40+'[7]Programa II'!D40+'[7]Programa III'!D40+'[7]Programa IV'!D40+'[7]Programa V'!D40</f>
        <v>0</v>
      </c>
      <c r="F40" s="152">
        <f t="shared" si="40"/>
        <v>118870352</v>
      </c>
      <c r="G40" s="152">
        <f>+'[7]Programa I'!F40+'[7]Programa II'!F40+'[7]Programa III'!F40+'[7]Programa IV'!F40+'[7]Programa V'!F40</f>
        <v>5035181.6900000004</v>
      </c>
      <c r="H40" s="152">
        <f>+'[7]Total Programa'!U39</f>
        <v>10046348.620000001</v>
      </c>
      <c r="I40" s="37">
        <f t="shared" si="41"/>
        <v>108824003.38</v>
      </c>
      <c r="J40" s="38">
        <f t="shared" si="8"/>
        <v>0.91548482484513882</v>
      </c>
      <c r="L40" s="37">
        <f>+'[7]Programa I'!K40+'[7]Programa II'!K40+'[7]Programa III'!K40+'[7]Programa IV'!K40+'[7]Programa V'!K40</f>
        <v>10046348.620000001</v>
      </c>
      <c r="M40" s="37">
        <v>0</v>
      </c>
      <c r="N40" s="37">
        <f t="shared" si="42"/>
        <v>10046348.620000001</v>
      </c>
      <c r="O40" s="37">
        <f t="shared" si="43"/>
        <v>108824003.38</v>
      </c>
    </row>
    <row r="41" spans="1:67" hidden="1" x14ac:dyDescent="0.25">
      <c r="B41" s="23" t="s">
        <v>78</v>
      </c>
      <c r="C41" s="30" t="s">
        <v>79</v>
      </c>
      <c r="D41" s="25">
        <f>+'[7]Presupuesto 2020'!U41</f>
        <v>0</v>
      </c>
      <c r="E41" s="25">
        <f>+'[7]Programa I'!D41+'[7]Programa II'!D41+'[7]Programa III'!D41+'[7]Programa IV'!D41+'[7]Programa V'!D41</f>
        <v>0</v>
      </c>
      <c r="F41" s="37">
        <f t="shared" si="40"/>
        <v>0</v>
      </c>
      <c r="G41" s="37">
        <f>+'[7]Programa I'!F41+'[7]Programa II'!F41+'[7]Programa III'!F41+'[7]Programa IV'!F41+'[7]Programa V'!F41</f>
        <v>0</v>
      </c>
      <c r="H41" s="37">
        <f>+'[7]Total Programa'!U40</f>
        <v>0</v>
      </c>
      <c r="I41" s="37">
        <f t="shared" si="41"/>
        <v>0</v>
      </c>
      <c r="J41" s="38">
        <f t="shared" si="8"/>
        <v>0</v>
      </c>
      <c r="L41" s="37">
        <f>+'[7]Programa I'!K41+'[7]Programa II'!K41+'[7]Programa III'!K41+'[7]Programa IV'!K41+'[7]Programa V'!K41</f>
        <v>0</v>
      </c>
      <c r="M41" s="37">
        <v>0</v>
      </c>
      <c r="N41" s="37">
        <f t="shared" si="42"/>
        <v>0</v>
      </c>
      <c r="O41" s="37">
        <f t="shared" si="43"/>
        <v>0</v>
      </c>
    </row>
    <row r="42" spans="1:67" hidden="1" x14ac:dyDescent="0.25">
      <c r="B42" s="23" t="s">
        <v>80</v>
      </c>
      <c r="C42" s="30" t="s">
        <v>81</v>
      </c>
      <c r="D42" s="25">
        <f>+'[7]Presupuesto 2020'!U42</f>
        <v>0</v>
      </c>
      <c r="E42" s="25">
        <f>+'[7]Programa I'!D42+'[7]Programa II'!D42+'[7]Programa III'!D42+'[7]Programa IV'!D42+'[7]Programa V'!D42</f>
        <v>2637600</v>
      </c>
      <c r="F42" s="152">
        <f t="shared" si="40"/>
        <v>2637600</v>
      </c>
      <c r="G42" s="152">
        <f>+'[7]Programa I'!F42+'[7]Programa II'!F42+'[7]Programa III'!F42+'[7]Programa IV'!F42+'[7]Programa V'!F42</f>
        <v>0</v>
      </c>
      <c r="H42" s="152">
        <f>+'[7]Total Programa'!U41</f>
        <v>0</v>
      </c>
      <c r="I42" s="37">
        <f t="shared" si="41"/>
        <v>2637600</v>
      </c>
      <c r="J42" s="38">
        <f t="shared" si="8"/>
        <v>1</v>
      </c>
      <c r="L42" s="37">
        <f>+'[7]Programa I'!K42+'[7]Programa II'!K42+'[7]Programa III'!K42+'[7]Programa IV'!K42+'[7]Programa V'!K42</f>
        <v>0</v>
      </c>
      <c r="M42" s="37">
        <v>0</v>
      </c>
      <c r="N42" s="37">
        <f t="shared" si="42"/>
        <v>0</v>
      </c>
      <c r="O42" s="37">
        <f t="shared" si="43"/>
        <v>2637600</v>
      </c>
    </row>
    <row r="43" spans="1:67" x14ac:dyDescent="0.25">
      <c r="B43" s="23">
        <v>1.02</v>
      </c>
      <c r="C43" s="169" t="s">
        <v>82</v>
      </c>
      <c r="D43" s="20">
        <f>SUM(D44:D48)</f>
        <v>132550000</v>
      </c>
      <c r="E43" s="20">
        <f>SUM(E44:E48)</f>
        <v>6393000</v>
      </c>
      <c r="F43" s="151">
        <f t="shared" ref="F43:I43" si="44">SUM(F44:F48)</f>
        <v>138943000</v>
      </c>
      <c r="G43" s="151">
        <f t="shared" si="44"/>
        <v>6032606.9100000001</v>
      </c>
      <c r="H43" s="151">
        <f t="shared" si="44"/>
        <v>11833634.969999999</v>
      </c>
      <c r="I43" s="21">
        <f t="shared" si="44"/>
        <v>127109365.03</v>
      </c>
      <c r="J43" s="22">
        <f t="shared" si="8"/>
        <v>0.91483101005448275</v>
      </c>
      <c r="K43" s="7"/>
      <c r="L43" s="21">
        <f t="shared" ref="L43:O43" si="45">SUM(L44:L48)</f>
        <v>11833634.969999999</v>
      </c>
      <c r="M43" s="21">
        <f t="shared" si="45"/>
        <v>0</v>
      </c>
      <c r="N43" s="21">
        <f t="shared" si="45"/>
        <v>11833634.969999999</v>
      </c>
      <c r="O43" s="21">
        <f t="shared" si="45"/>
        <v>127109365.03</v>
      </c>
    </row>
    <row r="44" spans="1:67" hidden="1" x14ac:dyDescent="0.25">
      <c r="B44" s="23" t="s">
        <v>83</v>
      </c>
      <c r="C44" s="30" t="s">
        <v>84</v>
      </c>
      <c r="D44" s="25">
        <f>+'[7]Presupuesto 2020'!U44</f>
        <v>5500000</v>
      </c>
      <c r="E44" s="25">
        <f>+'[7]Programa I'!D44+'[7]Programa II'!D44+'[7]Programa III'!D44+'[7]Programa IV'!D44+'[7]Programa V'!D44</f>
        <v>0</v>
      </c>
      <c r="F44" s="152">
        <f t="shared" ref="F44:F48" si="46">SUM(D44:E44)</f>
        <v>5500000</v>
      </c>
      <c r="G44" s="152">
        <f>+'[7]Programa I'!F44+'[7]Programa II'!F44+'[7]Programa III'!F44+'[7]Programa IV'!F44+'[7]Programa V'!F44</f>
        <v>252791</v>
      </c>
      <c r="H44" s="152">
        <f>+'[7]Total Programa'!U43</f>
        <v>396722</v>
      </c>
      <c r="I44" s="37">
        <f t="shared" ref="I44:I48" si="47">+F44-H44</f>
        <v>5103278</v>
      </c>
      <c r="J44" s="38">
        <f t="shared" si="8"/>
        <v>0.92786872727272729</v>
      </c>
      <c r="L44" s="37">
        <f>+'[7]Programa I'!K44+'[7]Programa II'!K44+'[7]Programa III'!K44+'[7]Programa IV'!K44+'[7]Programa V'!K44</f>
        <v>396722</v>
      </c>
      <c r="M44" s="37">
        <v>0</v>
      </c>
      <c r="N44" s="37">
        <f t="shared" ref="N44:N48" si="48">SUM(L44:M44)</f>
        <v>396722</v>
      </c>
      <c r="O44" s="37">
        <f t="shared" ref="O44:O48" si="49">+F44-N44</f>
        <v>5103278</v>
      </c>
    </row>
    <row r="45" spans="1:67" hidden="1" x14ac:dyDescent="0.25">
      <c r="B45" s="23" t="s">
        <v>85</v>
      </c>
      <c r="C45" s="30" t="s">
        <v>86</v>
      </c>
      <c r="D45" s="25">
        <f>+'[7]Presupuesto 2020'!U45</f>
        <v>42000000</v>
      </c>
      <c r="E45" s="25">
        <f>+'[7]Programa I'!D45+'[7]Programa II'!D45+'[7]Programa III'!D45+'[7]Programa IV'!D45+'[7]Programa V'!D45</f>
        <v>0</v>
      </c>
      <c r="F45" s="152">
        <f t="shared" si="46"/>
        <v>42000000</v>
      </c>
      <c r="G45" s="152">
        <f>+'[7]Programa I'!F45+'[7]Programa II'!F45+'[7]Programa III'!F45+'[7]Programa IV'!F45+'[7]Programa V'!F45</f>
        <v>2827620</v>
      </c>
      <c r="H45" s="152">
        <f>+'[7]Total Programa'!U44</f>
        <v>5657765</v>
      </c>
      <c r="I45" s="37">
        <f t="shared" si="47"/>
        <v>36342235</v>
      </c>
      <c r="J45" s="38">
        <f t="shared" si="8"/>
        <v>0.8652913095238095</v>
      </c>
      <c r="L45" s="37">
        <f>+'[7]Programa I'!K45+'[7]Programa II'!K45+'[7]Programa III'!K45+'[7]Programa IV'!K45+'[7]Programa V'!K45</f>
        <v>5657765</v>
      </c>
      <c r="M45" s="37">
        <v>0</v>
      </c>
      <c r="N45" s="37">
        <f t="shared" si="48"/>
        <v>5657765</v>
      </c>
      <c r="O45" s="37">
        <f t="shared" si="49"/>
        <v>36342235</v>
      </c>
    </row>
    <row r="46" spans="1:67" hidden="1" x14ac:dyDescent="0.25">
      <c r="B46" s="23" t="s">
        <v>87</v>
      </c>
      <c r="C46" s="30" t="s">
        <v>88</v>
      </c>
      <c r="D46" s="25">
        <f>+'[7]Presupuesto 2020'!U46</f>
        <v>550000</v>
      </c>
      <c r="E46" s="25">
        <f>+'[7]Programa I'!D46+'[7]Programa II'!D46+'[7]Programa III'!D46+'[7]Programa IV'!D46+'[7]Programa V'!D46</f>
        <v>0</v>
      </c>
      <c r="F46" s="152">
        <f t="shared" si="46"/>
        <v>550000</v>
      </c>
      <c r="G46" s="152">
        <f>+'[7]Programa I'!F46+'[7]Programa II'!F46+'[7]Programa III'!F46+'[7]Programa IV'!F46+'[7]Programa V'!F46</f>
        <v>12271.8</v>
      </c>
      <c r="H46" s="152">
        <f>+'[7]Total Programa'!U45</f>
        <v>12271.8</v>
      </c>
      <c r="I46" s="37">
        <f t="shared" si="47"/>
        <v>537728.19999999995</v>
      </c>
      <c r="J46" s="38">
        <f t="shared" si="8"/>
        <v>0.97768763636363631</v>
      </c>
      <c r="L46" s="37">
        <f>+'[7]Programa I'!K46+'[7]Programa II'!K46+'[7]Programa III'!K46+'[7]Programa IV'!K46+'[7]Programa V'!K46</f>
        <v>12271.8</v>
      </c>
      <c r="M46" s="37">
        <v>0</v>
      </c>
      <c r="N46" s="37">
        <f t="shared" si="48"/>
        <v>12271.8</v>
      </c>
      <c r="O46" s="37">
        <f t="shared" si="49"/>
        <v>537728.19999999995</v>
      </c>
    </row>
    <row r="47" spans="1:67" hidden="1" x14ac:dyDescent="0.25">
      <c r="B47" s="23" t="s">
        <v>89</v>
      </c>
      <c r="C47" s="30" t="s">
        <v>90</v>
      </c>
      <c r="D47" s="25">
        <f>+'[7]Presupuesto 2020'!U47</f>
        <v>71100000</v>
      </c>
      <c r="E47" s="25">
        <f>+'[7]Programa I'!D47+'[7]Programa II'!D47+'[7]Programa III'!D47+'[7]Programa IV'!D47+'[7]Programa V'!D47</f>
        <v>6393000</v>
      </c>
      <c r="F47" s="152">
        <f t="shared" si="46"/>
        <v>77493000</v>
      </c>
      <c r="G47" s="152">
        <f>+'[7]Programa I'!F47+'[7]Programa II'!F47+'[7]Programa III'!F47+'[7]Programa IV'!F47+'[7]Programa V'!F47</f>
        <v>2066486.07</v>
      </c>
      <c r="H47" s="152">
        <f>+'[7]Total Programa'!U46</f>
        <v>4893438.13</v>
      </c>
      <c r="I47" s="37">
        <f t="shared" si="47"/>
        <v>72599561.870000005</v>
      </c>
      <c r="J47" s="38">
        <f t="shared" si="8"/>
        <v>0.93685315925309387</v>
      </c>
      <c r="L47" s="37">
        <f>+'[7]Programa I'!K47+'[7]Programa II'!K47+'[7]Programa III'!K47+'[7]Programa IV'!K47+'[7]Programa V'!K47</f>
        <v>4893438.13</v>
      </c>
      <c r="M47" s="37">
        <v>0</v>
      </c>
      <c r="N47" s="37">
        <f t="shared" si="48"/>
        <v>4893438.13</v>
      </c>
      <c r="O47" s="37">
        <f t="shared" si="49"/>
        <v>72599561.870000005</v>
      </c>
    </row>
    <row r="48" spans="1:67" hidden="1" x14ac:dyDescent="0.25">
      <c r="B48" s="23" t="s">
        <v>91</v>
      </c>
      <c r="C48" s="30" t="s">
        <v>92</v>
      </c>
      <c r="D48" s="25">
        <f>+'[7]Presupuesto 2020'!U48</f>
        <v>13400000</v>
      </c>
      <c r="E48" s="25">
        <f>+'[7]Programa I'!D48+'[7]Programa II'!D48+'[7]Programa III'!D48+'[7]Programa IV'!D48+'[7]Programa V'!D48</f>
        <v>0</v>
      </c>
      <c r="F48" s="152">
        <f t="shared" si="46"/>
        <v>13400000</v>
      </c>
      <c r="G48" s="152">
        <f>+'[7]Programa I'!F48+'[7]Programa II'!F48+'[7]Programa III'!F48+'[7]Programa IV'!F48+'[7]Programa V'!F48</f>
        <v>873438.04</v>
      </c>
      <c r="H48" s="152">
        <f>+'[7]Total Programa'!U47</f>
        <v>873438.04</v>
      </c>
      <c r="I48" s="37">
        <f t="shared" si="47"/>
        <v>12526561.960000001</v>
      </c>
      <c r="J48" s="38">
        <f t="shared" si="8"/>
        <v>0.93481805671641793</v>
      </c>
      <c r="L48" s="37">
        <f>+'[7]Programa I'!K48+'[7]Programa II'!K48+'[7]Programa III'!K48+'[7]Programa IV'!K48+'[7]Programa V'!K48</f>
        <v>873438.04</v>
      </c>
      <c r="M48" s="37">
        <v>0</v>
      </c>
      <c r="N48" s="37">
        <f t="shared" si="48"/>
        <v>873438.04</v>
      </c>
      <c r="O48" s="37">
        <f t="shared" si="49"/>
        <v>12526561.960000001</v>
      </c>
    </row>
    <row r="49" spans="1:15" x14ac:dyDescent="0.25">
      <c r="B49" s="23">
        <v>1.03</v>
      </c>
      <c r="C49" s="169" t="s">
        <v>93</v>
      </c>
      <c r="D49" s="20">
        <f>SUM(D50:D56)</f>
        <v>2255812295.5</v>
      </c>
      <c r="E49" s="20">
        <f>SUM(E50:E56)</f>
        <v>15072000</v>
      </c>
      <c r="F49" s="151">
        <f t="shared" ref="F49:I49" si="50">SUM(F50:F56)</f>
        <v>2270884295.5</v>
      </c>
      <c r="G49" s="151">
        <f t="shared" si="50"/>
        <v>3260272.3899999997</v>
      </c>
      <c r="H49" s="151">
        <f t="shared" si="50"/>
        <v>6319284.9900000002</v>
      </c>
      <c r="I49" s="21">
        <f t="shared" si="50"/>
        <v>2264565010.5099998</v>
      </c>
      <c r="J49" s="22">
        <f t="shared" si="8"/>
        <v>0.99721725805118178</v>
      </c>
      <c r="K49" s="7"/>
      <c r="L49" s="21">
        <f t="shared" ref="L49:O49" si="51">SUM(L50:L56)</f>
        <v>6319284.9900000002</v>
      </c>
      <c r="M49" s="21">
        <f t="shared" si="51"/>
        <v>0</v>
      </c>
      <c r="N49" s="21">
        <f t="shared" si="51"/>
        <v>6319284.9900000002</v>
      </c>
      <c r="O49" s="21">
        <f t="shared" si="51"/>
        <v>2264565010.5099998</v>
      </c>
    </row>
    <row r="50" spans="1:15" hidden="1" x14ac:dyDescent="0.25">
      <c r="B50" s="23" t="s">
        <v>94</v>
      </c>
      <c r="C50" s="30" t="s">
        <v>95</v>
      </c>
      <c r="D50" s="25">
        <f>+'[7]Presupuesto 2020'!U50</f>
        <v>12700000</v>
      </c>
      <c r="E50" s="25">
        <f>+'[7]Programa I'!D50+'[7]Programa II'!D50+'[7]Programa III'!D50+'[7]Programa IV'!D50+'[7]Programa V'!D50</f>
        <v>0</v>
      </c>
      <c r="F50" s="152">
        <f t="shared" ref="F50:F56" si="52">SUM(D50:E50)</f>
        <v>12700000</v>
      </c>
      <c r="G50" s="152">
        <f>+'[7]Programa I'!F50+'[7]Programa II'!F50+'[7]Programa III'!F50+'[7]Programa IV'!F50+'[7]Programa V'!F50</f>
        <v>101751.3</v>
      </c>
      <c r="H50" s="152">
        <f>+'[7]Total Programa'!U49</f>
        <v>101751.3</v>
      </c>
      <c r="I50" s="37">
        <f t="shared" ref="I50:I56" si="53">+F50-H50</f>
        <v>12598248.699999999</v>
      </c>
      <c r="J50" s="38">
        <f t="shared" si="8"/>
        <v>0.99198808661417315</v>
      </c>
      <c r="L50" s="37">
        <f>+'[7]Programa I'!K50+'[7]Programa II'!K50+'[7]Programa III'!K50+'[7]Programa IV'!K50+'[7]Programa V'!K50</f>
        <v>101751.3</v>
      </c>
      <c r="M50" s="37">
        <v>0</v>
      </c>
      <c r="N50" s="37">
        <f t="shared" ref="N50:N56" si="54">SUM(L50:M50)</f>
        <v>101751.3</v>
      </c>
      <c r="O50" s="37">
        <f t="shared" ref="O50:O56" si="55">+F50-N50</f>
        <v>12598248.699999999</v>
      </c>
    </row>
    <row r="51" spans="1:15" hidden="1" x14ac:dyDescent="0.25">
      <c r="B51" s="23" t="s">
        <v>96</v>
      </c>
      <c r="C51" s="30" t="s">
        <v>97</v>
      </c>
      <c r="D51" s="25">
        <f>+'[7]Presupuesto 2020'!U51</f>
        <v>60500000</v>
      </c>
      <c r="E51" s="25">
        <f>+'[7]Programa I'!D51+'[7]Programa II'!D51+'[7]Programa III'!D51+'[7]Programa IV'!D51+'[7]Programa V'!D51</f>
        <v>0</v>
      </c>
      <c r="F51" s="152">
        <f t="shared" si="52"/>
        <v>60500000</v>
      </c>
      <c r="G51" s="152">
        <f>+'[7]Programa I'!F51+'[7]Programa II'!F51+'[7]Programa III'!F51+'[7]Programa IV'!F51+'[7]Programa V'!F51</f>
        <v>0</v>
      </c>
      <c r="H51" s="152">
        <f>+'[7]Total Programa'!U50</f>
        <v>0</v>
      </c>
      <c r="I51" s="37">
        <f t="shared" si="53"/>
        <v>60500000</v>
      </c>
      <c r="J51" s="38">
        <f t="shared" si="8"/>
        <v>1</v>
      </c>
      <c r="L51" s="37">
        <f>+'[7]Programa I'!K51+'[7]Programa II'!K51+'[7]Programa III'!K51+'[7]Programa IV'!K51+'[7]Programa V'!K51</f>
        <v>0</v>
      </c>
      <c r="M51" s="37">
        <v>0</v>
      </c>
      <c r="N51" s="37">
        <f t="shared" si="54"/>
        <v>0</v>
      </c>
      <c r="O51" s="37">
        <f t="shared" si="55"/>
        <v>60500000</v>
      </c>
    </row>
    <row r="52" spans="1:15" hidden="1" x14ac:dyDescent="0.25">
      <c r="B52" s="23" t="s">
        <v>98</v>
      </c>
      <c r="C52" s="30" t="s">
        <v>99</v>
      </c>
      <c r="D52" s="25">
        <f>+'[7]Presupuesto 2020'!U52</f>
        <v>13556466</v>
      </c>
      <c r="E52" s="25">
        <f>+'[7]Programa I'!D52+'[7]Programa II'!D52+'[7]Programa III'!D52+'[7]Programa IV'!D52+'[7]Programa V'!D52</f>
        <v>0</v>
      </c>
      <c r="F52" s="152">
        <f t="shared" si="52"/>
        <v>13556466</v>
      </c>
      <c r="G52" s="152">
        <f>+'[7]Programa I'!F52+'[7]Programa II'!F52+'[7]Programa III'!F52+'[7]Programa IV'!F52+'[7]Programa V'!F52</f>
        <v>0</v>
      </c>
      <c r="H52" s="152">
        <f>+'[7]Total Programa'!U51</f>
        <v>0</v>
      </c>
      <c r="I52" s="37">
        <f t="shared" si="53"/>
        <v>13556466</v>
      </c>
      <c r="J52" s="38">
        <f t="shared" si="8"/>
        <v>1</v>
      </c>
      <c r="L52" s="37">
        <f>+'[7]Programa I'!K52+'[7]Programa II'!K52+'[7]Programa III'!K52+'[7]Programa IV'!K52+'[7]Programa V'!K52</f>
        <v>0</v>
      </c>
      <c r="M52" s="37">
        <v>0</v>
      </c>
      <c r="N52" s="37">
        <f t="shared" si="54"/>
        <v>0</v>
      </c>
      <c r="O52" s="37">
        <f t="shared" si="55"/>
        <v>13556466</v>
      </c>
    </row>
    <row r="53" spans="1:15" hidden="1" x14ac:dyDescent="0.25">
      <c r="B53" s="23" t="s">
        <v>100</v>
      </c>
      <c r="C53" s="30" t="s">
        <v>101</v>
      </c>
      <c r="D53" s="25">
        <f>+'[7]Presupuesto 2020'!U53</f>
        <v>1261100</v>
      </c>
      <c r="E53" s="25">
        <f>+'[7]Programa I'!D53+'[7]Programa II'!D53+'[7]Programa III'!D53+'[7]Programa IV'!D53+'[7]Programa V'!D53</f>
        <v>0</v>
      </c>
      <c r="F53" s="152">
        <f t="shared" si="52"/>
        <v>1261100</v>
      </c>
      <c r="G53" s="152">
        <f>+'[7]Programa I'!F53+'[7]Programa II'!F53+'[7]Programa III'!F53+'[7]Programa IV'!F53+'[7]Programa V'!F53</f>
        <v>0</v>
      </c>
      <c r="H53" s="152">
        <f>+'[7]Total Programa'!U52</f>
        <v>13317</v>
      </c>
      <c r="I53" s="37">
        <f t="shared" si="53"/>
        <v>1247783</v>
      </c>
      <c r="J53" s="38">
        <f t="shared" si="8"/>
        <v>0.98944017127904216</v>
      </c>
      <c r="L53" s="37">
        <f>+'[7]Programa I'!K53+'[7]Programa II'!K53+'[7]Programa III'!K53+'[7]Programa IV'!K53+'[7]Programa V'!K53</f>
        <v>13317</v>
      </c>
      <c r="M53" s="37">
        <v>0</v>
      </c>
      <c r="N53" s="37">
        <f t="shared" si="54"/>
        <v>13317</v>
      </c>
      <c r="O53" s="37">
        <f t="shared" si="55"/>
        <v>1247783</v>
      </c>
    </row>
    <row r="54" spans="1:15" hidden="1" x14ac:dyDescent="0.25">
      <c r="B54" s="23" t="s">
        <v>102</v>
      </c>
      <c r="C54" s="30" t="s">
        <v>103</v>
      </c>
      <c r="D54" s="25">
        <f>+'[7]Presupuesto 2020'!U54</f>
        <v>0</v>
      </c>
      <c r="E54" s="25">
        <f>+'[7]Programa I'!D54+'[7]Programa II'!D54+'[7]Programa III'!D54+'[7]Programa IV'!D54+'[7]Programa V'!D54</f>
        <v>0</v>
      </c>
      <c r="F54" s="37">
        <f t="shared" si="52"/>
        <v>0</v>
      </c>
      <c r="G54" s="37">
        <f>+'[7]Programa I'!F54+'[7]Programa II'!F54+'[7]Programa III'!F54+'[7]Programa IV'!F54+'[7]Programa V'!F54</f>
        <v>0</v>
      </c>
      <c r="H54" s="37">
        <f>+'[7]Total Programa'!U53</f>
        <v>0</v>
      </c>
      <c r="I54" s="37">
        <f t="shared" si="53"/>
        <v>0</v>
      </c>
      <c r="J54" s="38">
        <f t="shared" si="8"/>
        <v>0</v>
      </c>
      <c r="L54" s="37">
        <f>+'[7]Programa I'!K54+'[7]Programa II'!K54+'[7]Programa III'!K54+'[7]Programa IV'!K54+'[7]Programa V'!K54</f>
        <v>0</v>
      </c>
      <c r="M54" s="37">
        <v>0</v>
      </c>
      <c r="N54" s="37">
        <f t="shared" si="54"/>
        <v>0</v>
      </c>
      <c r="O54" s="37">
        <f t="shared" si="55"/>
        <v>0</v>
      </c>
    </row>
    <row r="55" spans="1:15" hidden="1" x14ac:dyDescent="0.25">
      <c r="B55" s="23" t="s">
        <v>104</v>
      </c>
      <c r="C55" s="30" t="s">
        <v>105</v>
      </c>
      <c r="D55" s="25">
        <f>+'[7]Presupuesto 2020'!U55</f>
        <v>22763369.5</v>
      </c>
      <c r="E55" s="25">
        <f>+'[7]Programa I'!D55+'[7]Programa II'!D55+'[7]Programa III'!D55+'[7]Programa IV'!D55+'[7]Programa V'!D55</f>
        <v>0</v>
      </c>
      <c r="F55" s="152">
        <f t="shared" si="52"/>
        <v>22763369.5</v>
      </c>
      <c r="G55" s="152">
        <f>+'[7]Programa I'!F55+'[7]Programa II'!F55+'[7]Programa III'!F55+'[7]Programa IV'!F55+'[7]Programa V'!F55</f>
        <v>1758261.25</v>
      </c>
      <c r="H55" s="152">
        <f>+'[7]Total Programa'!U54</f>
        <v>3850092.85</v>
      </c>
      <c r="I55" s="37">
        <f t="shared" si="53"/>
        <v>18913276.649999999</v>
      </c>
      <c r="J55" s="38">
        <f t="shared" si="8"/>
        <v>0.83086454533894893</v>
      </c>
      <c r="L55" s="37">
        <f>+'[7]Programa I'!K55+'[7]Programa II'!K55+'[7]Programa III'!K55+'[7]Programa IV'!K55+'[7]Programa V'!K55</f>
        <v>3850092.85</v>
      </c>
      <c r="M55" s="37">
        <v>0</v>
      </c>
      <c r="N55" s="37">
        <f t="shared" si="54"/>
        <v>3850092.85</v>
      </c>
      <c r="O55" s="37">
        <f t="shared" si="55"/>
        <v>18913276.649999999</v>
      </c>
    </row>
    <row r="56" spans="1:15" hidden="1" x14ac:dyDescent="0.25">
      <c r="B56" s="23" t="s">
        <v>106</v>
      </c>
      <c r="C56" s="39" t="s">
        <v>107</v>
      </c>
      <c r="D56" s="25">
        <f>+'[7]Presupuesto 2020'!U56</f>
        <v>2145031360</v>
      </c>
      <c r="E56" s="25">
        <f>+'[7]Programa I'!D56+'[7]Programa II'!D56+'[7]Programa III'!D56+'[7]Programa IV'!D56+'[7]Programa V'!D56</f>
        <v>15072000</v>
      </c>
      <c r="F56" s="152">
        <f t="shared" si="52"/>
        <v>2160103360</v>
      </c>
      <c r="G56" s="152">
        <f>+'[7]Programa I'!F56+'[7]Programa II'!F56+'[7]Programa III'!F56+'[7]Programa IV'!F56+'[7]Programa V'!F56</f>
        <v>1400259.8399999999</v>
      </c>
      <c r="H56" s="152">
        <f>+'[7]Total Programa'!U55</f>
        <v>2354123.84</v>
      </c>
      <c r="I56" s="37">
        <f t="shared" si="53"/>
        <v>2157749236.1599998</v>
      </c>
      <c r="J56" s="38">
        <f t="shared" si="8"/>
        <v>0.99891018000175691</v>
      </c>
      <c r="L56" s="37">
        <f>+'[7]Programa I'!K56+'[7]Programa II'!K56+'[7]Programa III'!K56+'[7]Programa IV'!K56+'[7]Programa V'!K56</f>
        <v>2354123.84</v>
      </c>
      <c r="M56" s="37">
        <v>0</v>
      </c>
      <c r="N56" s="37">
        <f t="shared" si="54"/>
        <v>2354123.84</v>
      </c>
      <c r="O56" s="37">
        <f t="shared" si="55"/>
        <v>2157749236.1599998</v>
      </c>
    </row>
    <row r="57" spans="1:15" x14ac:dyDescent="0.25">
      <c r="B57" s="23">
        <v>1.04</v>
      </c>
      <c r="C57" s="169" t="s">
        <v>108</v>
      </c>
      <c r="D57" s="20">
        <f>SUM(D58:D71)-D67-D61</f>
        <v>571942136.94000006</v>
      </c>
      <c r="E57" s="20">
        <f t="shared" ref="E57:I57" si="56">SUM(E58:E71)-E67-E61</f>
        <v>617400000</v>
      </c>
      <c r="F57" s="166">
        <f>SUM(F58:F71)-F67-F61</f>
        <v>1189342136.9400001</v>
      </c>
      <c r="G57" s="166">
        <f t="shared" si="56"/>
        <v>10962755.9</v>
      </c>
      <c r="H57" s="151">
        <f t="shared" si="56"/>
        <v>17079984.830000009</v>
      </c>
      <c r="I57" s="20">
        <f t="shared" si="56"/>
        <v>1172262152.1100001</v>
      </c>
      <c r="J57" s="22">
        <f>IF(F57=0,0,+I57/F57)</f>
        <v>0.98563913250904889</v>
      </c>
      <c r="K57" s="7"/>
      <c r="L57" s="21">
        <f t="shared" ref="L57" si="57">SUM(L58:L71)-L67-L61</f>
        <v>17079984.830000009</v>
      </c>
      <c r="M57" s="21">
        <f t="shared" ref="M57" si="58">SUM(M58:M71)-M67-M61</f>
        <v>0</v>
      </c>
      <c r="N57" s="21">
        <f t="shared" ref="N57:O57" si="59">SUM(N58:N71)-N67-N61</f>
        <v>17079984.830000009</v>
      </c>
      <c r="O57" s="21">
        <f t="shared" si="59"/>
        <v>1172262152.1100001</v>
      </c>
    </row>
    <row r="58" spans="1:15" hidden="1" x14ac:dyDescent="0.25">
      <c r="B58" s="23" t="s">
        <v>109</v>
      </c>
      <c r="C58" s="40" t="s">
        <v>110</v>
      </c>
      <c r="D58" s="25">
        <f>+'[7]Presupuesto 2020'!U58</f>
        <v>0</v>
      </c>
      <c r="E58" s="25">
        <f>+'[7]Programa I'!D58+'[7]Programa II'!D58+'[7]Programa III'!D58+'[7]Programa IV'!D58+'[7]Programa V'!D58</f>
        <v>0</v>
      </c>
      <c r="F58" s="25">
        <f t="shared" ref="F58:F66" si="60">SUM(D58:E58)</f>
        <v>0</v>
      </c>
      <c r="G58" s="25">
        <f>+'[7]Programa I'!F58+'[7]Programa II'!F58+'[7]Programa III'!F58+'[7]Programa IV'!F58+'[7]Programa V'!F58</f>
        <v>0</v>
      </c>
      <c r="H58" s="25">
        <f>+'[7]Total Programa'!U57</f>
        <v>0</v>
      </c>
      <c r="I58" s="25">
        <f t="shared" ref="I58:I66" si="61">+F58-H58</f>
        <v>0</v>
      </c>
      <c r="J58" s="28">
        <f t="shared" si="8"/>
        <v>0</v>
      </c>
      <c r="L58" s="25">
        <f>+'[7]Programa I'!K58+'[7]Programa II'!K58+'[7]Programa III'!K58+'[7]Programa IV'!K58+'[7]Programa V'!K58</f>
        <v>0</v>
      </c>
      <c r="M58" s="25">
        <v>0</v>
      </c>
      <c r="N58" s="25">
        <f t="shared" ref="N58:N66" si="62">SUM(L58:M58)</f>
        <v>0</v>
      </c>
      <c r="O58" s="25">
        <f t="shared" ref="O58:O66" si="63">+F58-N58</f>
        <v>0</v>
      </c>
    </row>
    <row r="59" spans="1:15" hidden="1" x14ac:dyDescent="0.25">
      <c r="B59" s="23" t="s">
        <v>111</v>
      </c>
      <c r="C59" s="30" t="s">
        <v>112</v>
      </c>
      <c r="D59" s="25">
        <f>+'[7]Presupuesto 2020'!U59</f>
        <v>131849465.90000001</v>
      </c>
      <c r="E59" s="25">
        <f>+'[7]Programa I'!D59+'[7]Programa II'!D59+'[7]Programa III'!D59+'[7]Programa IV'!D59+'[7]Programa V'!D59</f>
        <v>32566000</v>
      </c>
      <c r="F59" s="152">
        <f t="shared" si="60"/>
        <v>164415465.90000001</v>
      </c>
      <c r="G59" s="152">
        <f>+'[7]Programa I'!F59+'[7]Programa II'!F59+'[7]Programa III'!F59+'[7]Programa IV'!F59+'[7]Programa V'!F59</f>
        <v>0</v>
      </c>
      <c r="H59" s="152">
        <f>+'[7]Total Programa'!U58</f>
        <v>0</v>
      </c>
      <c r="I59" s="37">
        <f t="shared" si="61"/>
        <v>164415465.90000001</v>
      </c>
      <c r="J59" s="38">
        <f t="shared" si="8"/>
        <v>1</v>
      </c>
      <c r="L59" s="37">
        <f>+'[7]Programa I'!K59+'[7]Programa II'!K59+'[7]Programa III'!K59+'[7]Programa IV'!K59+'[7]Programa V'!K59</f>
        <v>0</v>
      </c>
      <c r="M59" s="37">
        <v>0</v>
      </c>
      <c r="N59" s="37">
        <f t="shared" si="62"/>
        <v>0</v>
      </c>
      <c r="O59" s="37">
        <f t="shared" si="63"/>
        <v>164415465.90000001</v>
      </c>
    </row>
    <row r="60" spans="1:15" hidden="1" x14ac:dyDescent="0.25">
      <c r="B60" s="23" t="s">
        <v>113</v>
      </c>
      <c r="C60" s="30" t="s">
        <v>114</v>
      </c>
      <c r="D60" s="25">
        <f>+'[7]Presupuesto 2020'!U60</f>
        <v>102978584.40000001</v>
      </c>
      <c r="E60" s="25">
        <f>+'[7]Programa I'!D60+'[7]Programa II'!D60+'[7]Programa III'!D60+'[7]Programa IV'!D60+'[7]Programa V'!D60</f>
        <v>50000000</v>
      </c>
      <c r="F60" s="152">
        <f t="shared" si="60"/>
        <v>152978584.40000001</v>
      </c>
      <c r="G60" s="152">
        <f>+'[7]Programa I'!F60+'[7]Programa II'!F60+'[7]Programa III'!F60+'[7]Programa IV'!F60+'[7]Programa V'!F60</f>
        <v>0</v>
      </c>
      <c r="H60" s="152">
        <f>+'[7]Total Programa'!U59</f>
        <v>0</v>
      </c>
      <c r="I60" s="37">
        <f t="shared" si="61"/>
        <v>152978584.40000001</v>
      </c>
      <c r="J60" s="38">
        <f t="shared" si="8"/>
        <v>1</v>
      </c>
      <c r="L60" s="37">
        <f>+'[7]Programa I'!K60+'[7]Programa II'!K60+'[7]Programa III'!K60+'[7]Programa IV'!K60+'[7]Programa V'!K60</f>
        <v>0</v>
      </c>
      <c r="M60" s="37">
        <v>0</v>
      </c>
      <c r="N60" s="37">
        <f t="shared" si="62"/>
        <v>0</v>
      </c>
      <c r="O60" s="37">
        <f t="shared" si="63"/>
        <v>152978584.40000001</v>
      </c>
    </row>
    <row r="61" spans="1:15" s="7" customFormat="1" hidden="1" x14ac:dyDescent="0.25">
      <c r="A61" s="41"/>
      <c r="B61" s="19" t="s">
        <v>115</v>
      </c>
      <c r="C61" s="42" t="s">
        <v>116</v>
      </c>
      <c r="D61" s="21">
        <f>SUM(D62:D65)</f>
        <v>159159474.40000001</v>
      </c>
      <c r="E61" s="21">
        <f t="shared" ref="E61:I61" si="64">SUM(E62:E65)</f>
        <v>430000000</v>
      </c>
      <c r="F61" s="149">
        <f t="shared" si="64"/>
        <v>589159474.39999998</v>
      </c>
      <c r="G61" s="149">
        <f t="shared" si="64"/>
        <v>2299113.8200000003</v>
      </c>
      <c r="H61" s="149">
        <f t="shared" si="64"/>
        <v>2694613.8200000003</v>
      </c>
      <c r="I61" s="21">
        <f t="shared" si="64"/>
        <v>586464860.57999992</v>
      </c>
      <c r="J61" s="43">
        <f t="shared" si="8"/>
        <v>0.99542634220939208</v>
      </c>
      <c r="L61" s="44">
        <f t="shared" ref="L61:O61" si="65">SUM(L62:L65)</f>
        <v>2694613.8200000003</v>
      </c>
      <c r="M61" s="44">
        <f t="shared" si="65"/>
        <v>0</v>
      </c>
      <c r="N61" s="44">
        <f t="shared" si="65"/>
        <v>2694613.8200000003</v>
      </c>
      <c r="O61" s="44">
        <f t="shared" si="65"/>
        <v>586464860.57999992</v>
      </c>
    </row>
    <row r="62" spans="1:15" hidden="1" x14ac:dyDescent="0.25">
      <c r="B62" s="23" t="s">
        <v>117</v>
      </c>
      <c r="C62" s="30" t="s">
        <v>118</v>
      </c>
      <c r="D62" s="25">
        <f>+'[7]Presupuesto 2020'!U62</f>
        <v>36764550</v>
      </c>
      <c r="E62" s="25">
        <f>+'[7]Programa I'!D62+'[7]Programa II'!D62+'[7]Programa III'!D62+'[7]Programa IV'!D62+'[7]Programa V'!D62</f>
        <v>0</v>
      </c>
      <c r="F62" s="152">
        <f t="shared" ref="F62:F65" si="66">SUM(D62:E62)</f>
        <v>36764550</v>
      </c>
      <c r="G62" s="152">
        <f>+'[7]Programa I'!F62+'[7]Programa II'!F62+'[7]Programa III'!F62+'[7]Programa IV'!F62+'[7]Programa V'!F62</f>
        <v>0</v>
      </c>
      <c r="H62" s="152">
        <f>+'[7]Total Programa'!U61</f>
        <v>0</v>
      </c>
      <c r="I62" s="37">
        <f t="shared" ref="I62:I65" si="67">+F62-H62</f>
        <v>36764550</v>
      </c>
      <c r="J62" s="45">
        <f t="shared" si="8"/>
        <v>1</v>
      </c>
      <c r="L62" s="37">
        <f>+'[7]Programa I'!K62+'[7]Programa II'!K62+'[7]Programa III'!K62+'[7]Programa IV'!K62+'[7]Programa V'!K62</f>
        <v>0</v>
      </c>
      <c r="M62" s="37">
        <v>0</v>
      </c>
      <c r="N62" s="37">
        <f t="shared" ref="N62:N65" si="68">SUM(L62:M62)</f>
        <v>0</v>
      </c>
      <c r="O62" s="37">
        <f t="shared" ref="O62:O65" si="69">+F62-N62</f>
        <v>36764550</v>
      </c>
    </row>
    <row r="63" spans="1:15" hidden="1" x14ac:dyDescent="0.25">
      <c r="B63" s="23" t="s">
        <v>119</v>
      </c>
      <c r="C63" s="30" t="s">
        <v>120</v>
      </c>
      <c r="D63" s="25">
        <f>+'[7]Presupuesto 2020'!U63</f>
        <v>20216340</v>
      </c>
      <c r="E63" s="25">
        <f>+'[7]Programa I'!D63+'[7]Programa II'!D63+'[7]Programa III'!D63+'[7]Programa IV'!D63+'[7]Programa V'!D63</f>
        <v>0</v>
      </c>
      <c r="F63" s="152">
        <f t="shared" si="66"/>
        <v>20216340</v>
      </c>
      <c r="G63" s="152">
        <f>+'[7]Programa I'!F63+'[7]Programa II'!F63+'[7]Programa III'!F63+'[7]Programa IV'!F63+'[7]Programa V'!F63</f>
        <v>0</v>
      </c>
      <c r="H63" s="152">
        <f>+'[7]Total Programa'!U62</f>
        <v>0</v>
      </c>
      <c r="I63" s="37">
        <f t="shared" si="67"/>
        <v>20216340</v>
      </c>
      <c r="J63" s="45">
        <f t="shared" si="8"/>
        <v>1</v>
      </c>
      <c r="L63" s="37">
        <f>+'[7]Programa I'!K63+'[7]Programa II'!K63+'[7]Programa III'!K63+'[7]Programa IV'!K63+'[7]Programa V'!K63</f>
        <v>0</v>
      </c>
      <c r="M63" s="37">
        <v>0</v>
      </c>
      <c r="N63" s="37">
        <f t="shared" si="68"/>
        <v>0</v>
      </c>
      <c r="O63" s="37">
        <f t="shared" si="69"/>
        <v>20216340</v>
      </c>
    </row>
    <row r="64" spans="1:15" hidden="1" x14ac:dyDescent="0.25">
      <c r="B64" s="23" t="s">
        <v>121</v>
      </c>
      <c r="C64" s="30" t="s">
        <v>122</v>
      </c>
      <c r="D64" s="25">
        <f>+'[7]Presupuesto 2020'!U64</f>
        <v>102178584.40000001</v>
      </c>
      <c r="E64" s="25">
        <f>+'[7]Programa I'!D64+'[7]Programa II'!D64+'[7]Programa III'!D64+'[7]Programa IV'!D64+'[7]Programa V'!D64</f>
        <v>397000000</v>
      </c>
      <c r="F64" s="152">
        <f t="shared" si="66"/>
        <v>499178584.39999998</v>
      </c>
      <c r="G64" s="152">
        <f>+'[7]Programa I'!F64+'[7]Programa II'!F64+'[7]Programa III'!F64+'[7]Programa IV'!F64+'[7]Programa V'!F64</f>
        <v>2299113.8200000003</v>
      </c>
      <c r="H64" s="152">
        <f>+'[7]Total Programa'!U63</f>
        <v>2694613.8200000003</v>
      </c>
      <c r="I64" s="37">
        <f t="shared" si="67"/>
        <v>496483970.57999998</v>
      </c>
      <c r="J64" s="45">
        <f t="shared" si="8"/>
        <v>0.99460190419979888</v>
      </c>
      <c r="L64" s="37">
        <f>+'[7]Programa I'!K64+'[7]Programa II'!K64+'[7]Programa III'!K64+'[7]Programa IV'!K64+'[7]Programa V'!K64</f>
        <v>2694613.8200000003</v>
      </c>
      <c r="M64" s="37">
        <v>0</v>
      </c>
      <c r="N64" s="37">
        <f t="shared" si="68"/>
        <v>2694613.8200000003</v>
      </c>
      <c r="O64" s="37">
        <f t="shared" si="69"/>
        <v>496483970.57999998</v>
      </c>
    </row>
    <row r="65" spans="1:15" hidden="1" x14ac:dyDescent="0.25">
      <c r="B65" s="23" t="s">
        <v>123</v>
      </c>
      <c r="C65" s="30" t="s">
        <v>124</v>
      </c>
      <c r="D65" s="25">
        <f>+'[7]Presupuesto 2020'!U65</f>
        <v>0</v>
      </c>
      <c r="E65" s="25">
        <f>+'[7]Programa I'!D65+'[7]Programa II'!D65+'[7]Programa III'!D65+'[7]Programa IV'!D65+'[7]Programa V'!D65</f>
        <v>33000000</v>
      </c>
      <c r="F65" s="152">
        <f t="shared" si="66"/>
        <v>33000000</v>
      </c>
      <c r="G65" s="152">
        <f>+'[7]Programa I'!F65+'[7]Programa II'!F65+'[7]Programa III'!F65+'[7]Programa IV'!F65+'[7]Programa V'!F65</f>
        <v>0</v>
      </c>
      <c r="H65" s="152">
        <f>+'[7]Total Programa'!U64</f>
        <v>0</v>
      </c>
      <c r="I65" s="37">
        <f t="shared" si="67"/>
        <v>33000000</v>
      </c>
      <c r="J65" s="45">
        <f t="shared" si="8"/>
        <v>1</v>
      </c>
      <c r="L65" s="37">
        <f>+'[7]Programa I'!K65+'[7]Programa II'!K65+'[7]Programa III'!K65+'[7]Programa IV'!K65+'[7]Programa V'!K65</f>
        <v>0</v>
      </c>
      <c r="M65" s="37">
        <v>0</v>
      </c>
      <c r="N65" s="37">
        <f t="shared" si="68"/>
        <v>0</v>
      </c>
      <c r="O65" s="37">
        <f t="shared" si="69"/>
        <v>33000000</v>
      </c>
    </row>
    <row r="66" spans="1:15" hidden="1" x14ac:dyDescent="0.25">
      <c r="B66" s="23" t="s">
        <v>125</v>
      </c>
      <c r="C66" s="30" t="s">
        <v>126</v>
      </c>
      <c r="D66" s="25">
        <f>+'[7]Presupuesto 2020'!U66</f>
        <v>18348904</v>
      </c>
      <c r="E66" s="25">
        <f>+'[7]Programa I'!D66+'[7]Programa II'!D66+'[7]Programa III'!D66+'[7]Programa IV'!D66+'[7]Programa V'!D66</f>
        <v>36424000</v>
      </c>
      <c r="F66" s="152">
        <f t="shared" si="60"/>
        <v>54772904</v>
      </c>
      <c r="G66" s="152">
        <f>+'[7]Programa I'!F66+'[7]Programa II'!F66+'[7]Programa III'!F66+'[7]Programa IV'!F66+'[7]Programa V'!F66</f>
        <v>0</v>
      </c>
      <c r="H66" s="152">
        <f>+'[7]Total Programa'!U65</f>
        <v>0</v>
      </c>
      <c r="I66" s="37">
        <f t="shared" si="61"/>
        <v>54772904</v>
      </c>
      <c r="J66" s="38">
        <f t="shared" si="8"/>
        <v>1</v>
      </c>
      <c r="L66" s="37">
        <f>+'[7]Programa I'!K66+'[7]Programa II'!K66+'[7]Programa III'!K66+'[7]Programa IV'!K66+'[7]Programa V'!K66</f>
        <v>0</v>
      </c>
      <c r="M66" s="37">
        <v>0</v>
      </c>
      <c r="N66" s="37">
        <f t="shared" si="62"/>
        <v>0</v>
      </c>
      <c r="O66" s="37">
        <f t="shared" si="63"/>
        <v>54772904</v>
      </c>
    </row>
    <row r="67" spans="1:15" s="7" customFormat="1" hidden="1" x14ac:dyDescent="0.25">
      <c r="A67" s="41"/>
      <c r="B67" s="19" t="s">
        <v>127</v>
      </c>
      <c r="C67" s="42" t="s">
        <v>128</v>
      </c>
      <c r="D67" s="21">
        <f>SUM(D68:D71)</f>
        <v>159605708.24000001</v>
      </c>
      <c r="E67" s="21">
        <f>SUM(E68:E71)</f>
        <v>68410000</v>
      </c>
      <c r="F67" s="149">
        <f t="shared" ref="F67:I67" si="70">SUM(F68:F71)</f>
        <v>228015708.24000001</v>
      </c>
      <c r="G67" s="149">
        <f t="shared" si="70"/>
        <v>8663642.0800000001</v>
      </c>
      <c r="H67" s="149">
        <f t="shared" si="70"/>
        <v>14385371.010000002</v>
      </c>
      <c r="I67" s="21">
        <f t="shared" si="70"/>
        <v>213630337.23000002</v>
      </c>
      <c r="J67" s="22">
        <f t="shared" si="8"/>
        <v>0.93691061409304954</v>
      </c>
      <c r="L67" s="21">
        <f t="shared" ref="L67:O67" si="71">SUM(L68:L71)</f>
        <v>14385371.010000002</v>
      </c>
      <c r="M67" s="21">
        <f t="shared" si="71"/>
        <v>0</v>
      </c>
      <c r="N67" s="21">
        <f t="shared" si="71"/>
        <v>14385371.010000002</v>
      </c>
      <c r="O67" s="21">
        <f t="shared" si="71"/>
        <v>213630337.23000002</v>
      </c>
    </row>
    <row r="68" spans="1:15" hidden="1" x14ac:dyDescent="0.25">
      <c r="B68" s="23" t="s">
        <v>129</v>
      </c>
      <c r="C68" s="30" t="s">
        <v>130</v>
      </c>
      <c r="D68" s="25">
        <f>+'[7]Presupuesto 2020'!U68</f>
        <v>30000000</v>
      </c>
      <c r="E68" s="25">
        <f>+'[7]Programa I'!D68+'[7]Programa II'!D68+'[7]Programa III'!D68+'[7]Programa IV'!D68+'[7]Programa V'!D68</f>
        <v>0</v>
      </c>
      <c r="F68" s="150">
        <f t="shared" ref="F68:F71" si="72">SUM(D68:E68)</f>
        <v>30000000</v>
      </c>
      <c r="G68" s="150">
        <f>+'[7]Programa I'!F68+'[7]Programa II'!F68+'[7]Programa III'!F68+'[7]Programa IV'!F68+'[7]Programa V'!F68</f>
        <v>2160272.0699999998</v>
      </c>
      <c r="H68" s="150">
        <f>+'[7]Total Programa'!U67</f>
        <v>2160272.0699999998</v>
      </c>
      <c r="I68" s="26">
        <f t="shared" ref="I68:I71" si="73">+F68-H68</f>
        <v>27839727.93</v>
      </c>
      <c r="J68" s="27">
        <f t="shared" si="8"/>
        <v>0.92799093099999996</v>
      </c>
      <c r="L68" s="26">
        <f>+'[7]Programa I'!K68+'[7]Programa II'!K68+'[7]Programa III'!K68+'[7]Programa IV'!K68+'[7]Programa V'!K68</f>
        <v>2160272.0699999998</v>
      </c>
      <c r="M68" s="26">
        <v>0</v>
      </c>
      <c r="N68" s="26">
        <f t="shared" ref="N68:N71" si="74">SUM(L68:M68)</f>
        <v>2160272.0699999998</v>
      </c>
      <c r="O68" s="26">
        <f t="shared" ref="O68:O71" si="75">+F68-N68</f>
        <v>27839727.93</v>
      </c>
    </row>
    <row r="69" spans="1:15" hidden="1" x14ac:dyDescent="0.25">
      <c r="B69" s="23" t="s">
        <v>131</v>
      </c>
      <c r="C69" s="30" t="s">
        <v>132</v>
      </c>
      <c r="D69" s="25">
        <f>+'[7]Presupuesto 2020'!U69</f>
        <v>80000000</v>
      </c>
      <c r="E69" s="25">
        <f>+'[7]Programa I'!D69+'[7]Programa II'!D69+'[7]Programa III'!D69+'[7]Programa IV'!D69+'[7]Programa V'!D69</f>
        <v>0</v>
      </c>
      <c r="F69" s="150">
        <f t="shared" si="72"/>
        <v>80000000</v>
      </c>
      <c r="G69" s="150">
        <f>+'[7]Programa I'!F69+'[7]Programa II'!F69+'[7]Programa III'!F69+'[7]Programa IV'!F69+'[7]Programa V'!F69</f>
        <v>6276638.0300000003</v>
      </c>
      <c r="H69" s="150">
        <f>+'[7]Total Programa'!U68</f>
        <v>11831184.960000001</v>
      </c>
      <c r="I69" s="26">
        <f t="shared" si="73"/>
        <v>68168815.039999992</v>
      </c>
      <c r="J69" s="27">
        <f t="shared" si="8"/>
        <v>0.85211018799999994</v>
      </c>
      <c r="L69" s="26">
        <f>+'[7]Programa I'!K69+'[7]Programa II'!K69+'[7]Programa III'!K69+'[7]Programa IV'!K69+'[7]Programa V'!K69</f>
        <v>11831184.960000001</v>
      </c>
      <c r="M69" s="26">
        <v>0</v>
      </c>
      <c r="N69" s="26">
        <f t="shared" si="74"/>
        <v>11831184.960000001</v>
      </c>
      <c r="O69" s="26">
        <f t="shared" si="75"/>
        <v>68168815.039999992</v>
      </c>
    </row>
    <row r="70" spans="1:15" hidden="1" x14ac:dyDescent="0.25">
      <c r="B70" s="23" t="s">
        <v>133</v>
      </c>
      <c r="C70" s="30" t="s">
        <v>128</v>
      </c>
      <c r="D70" s="25">
        <f>+'[7]Presupuesto 2020'!U70</f>
        <v>10964940.24</v>
      </c>
      <c r="E70" s="25">
        <f>+'[7]Programa I'!D70+'[7]Programa II'!D70+'[7]Programa III'!D70+'[7]Programa IV'!D70+'[7]Programa V'!D70</f>
        <v>0</v>
      </c>
      <c r="F70" s="150">
        <f t="shared" si="72"/>
        <v>10964940.24</v>
      </c>
      <c r="G70" s="150">
        <f>+'[7]Programa I'!F70+'[7]Programa II'!F70+'[7]Programa III'!F70+'[7]Programa IV'!F70+'[7]Programa V'!F70</f>
        <v>186913.6</v>
      </c>
      <c r="H70" s="150">
        <f>+'[7]Total Programa'!U69</f>
        <v>186913.6</v>
      </c>
      <c r="I70" s="26">
        <f t="shared" si="73"/>
        <v>10778026.640000001</v>
      </c>
      <c r="J70" s="27">
        <f t="shared" si="8"/>
        <v>0.98295352314660678</v>
      </c>
      <c r="L70" s="26">
        <f>+'[7]Programa I'!K70+'[7]Programa II'!K70+'[7]Programa III'!K70+'[7]Programa IV'!K70+'[7]Programa V'!K70</f>
        <v>186913.6</v>
      </c>
      <c r="M70" s="26">
        <v>0</v>
      </c>
      <c r="N70" s="26">
        <f t="shared" si="74"/>
        <v>186913.6</v>
      </c>
      <c r="O70" s="26">
        <f t="shared" si="75"/>
        <v>10778026.640000001</v>
      </c>
    </row>
    <row r="71" spans="1:15" hidden="1" x14ac:dyDescent="0.25">
      <c r="B71" s="23" t="s">
        <v>134</v>
      </c>
      <c r="C71" s="30" t="s">
        <v>135</v>
      </c>
      <c r="D71" s="25">
        <f>+'[7]Presupuesto 2020'!U71</f>
        <v>38640768</v>
      </c>
      <c r="E71" s="25">
        <f>+'[7]Programa I'!D71+'[7]Programa II'!D71+'[7]Programa III'!D71+'[7]Programa IV'!D71+'[7]Programa V'!D71</f>
        <v>68410000</v>
      </c>
      <c r="F71" s="150">
        <f t="shared" si="72"/>
        <v>107050768</v>
      </c>
      <c r="G71" s="150">
        <f>+'[7]Programa I'!F71+'[7]Programa II'!F71+'[7]Programa III'!F71+'[7]Programa IV'!F71+'[7]Programa V'!F71</f>
        <v>39818.379999999997</v>
      </c>
      <c r="H71" s="150">
        <f>+'[7]Total Programa'!U70</f>
        <v>207000.38</v>
      </c>
      <c r="I71" s="26">
        <f t="shared" si="73"/>
        <v>106843767.62</v>
      </c>
      <c r="J71" s="27">
        <f t="shared" si="8"/>
        <v>0.99806633447038895</v>
      </c>
      <c r="L71" s="26">
        <f>+'[7]Programa I'!K71+'[7]Programa II'!K71+'[7]Programa III'!K71+'[7]Programa IV'!K71+'[7]Programa V'!K71</f>
        <v>207000.38</v>
      </c>
      <c r="M71" s="26">
        <v>0</v>
      </c>
      <c r="N71" s="26">
        <f t="shared" si="74"/>
        <v>207000.38</v>
      </c>
      <c r="O71" s="26">
        <f t="shared" si="75"/>
        <v>106843767.62</v>
      </c>
    </row>
    <row r="72" spans="1:15" x14ac:dyDescent="0.25">
      <c r="B72" s="23">
        <v>1.05</v>
      </c>
      <c r="C72" s="169" t="s">
        <v>136</v>
      </c>
      <c r="D72" s="21">
        <f>SUM(D73:D76)</f>
        <v>56922826.799999997</v>
      </c>
      <c r="E72" s="21">
        <f>SUM(E73:E76)</f>
        <v>0</v>
      </c>
      <c r="F72" s="151">
        <f t="shared" ref="F72:I72" si="76">SUM(F73:F76)</f>
        <v>56922826.799999997</v>
      </c>
      <c r="G72" s="151">
        <f t="shared" si="76"/>
        <v>636910</v>
      </c>
      <c r="H72" s="151">
        <f t="shared" si="76"/>
        <v>636910</v>
      </c>
      <c r="I72" s="21">
        <f t="shared" si="76"/>
        <v>56285916.799999997</v>
      </c>
      <c r="J72" s="22">
        <f t="shared" si="8"/>
        <v>0.98881099137543182</v>
      </c>
      <c r="K72" s="7"/>
      <c r="L72" s="21">
        <f t="shared" ref="L72:O72" si="77">SUM(L73:L76)</f>
        <v>636910</v>
      </c>
      <c r="M72" s="21">
        <f t="shared" si="77"/>
        <v>0</v>
      </c>
      <c r="N72" s="21">
        <f t="shared" si="77"/>
        <v>636910</v>
      </c>
      <c r="O72" s="21">
        <f t="shared" si="77"/>
        <v>56285916.799999997</v>
      </c>
    </row>
    <row r="73" spans="1:15" hidden="1" x14ac:dyDescent="0.25">
      <c r="B73" s="23" t="s">
        <v>137</v>
      </c>
      <c r="C73" s="30" t="s">
        <v>138</v>
      </c>
      <c r="D73" s="25">
        <f>+'[7]Presupuesto 2020'!U73</f>
        <v>14010426.199999999</v>
      </c>
      <c r="E73" s="25">
        <f>+'[7]Programa I'!D73+'[7]Programa II'!D73+'[7]Programa III'!D73+'[7]Programa IV'!D73+'[7]Programa V'!D73</f>
        <v>0</v>
      </c>
      <c r="F73" s="152">
        <f t="shared" ref="F73:F76" si="78">SUM(D73:E73)</f>
        <v>14010426.199999999</v>
      </c>
      <c r="G73" s="152">
        <f>+'[7]Programa I'!F73+'[7]Programa II'!F73+'[7]Programa III'!F73+'[7]Programa IV'!F73+'[7]Programa V'!F73</f>
        <v>32440</v>
      </c>
      <c r="H73" s="152">
        <f>+'[7]Total Programa'!U72</f>
        <v>32440</v>
      </c>
      <c r="I73" s="37">
        <f t="shared" ref="I73:I76" si="79">+F73-H73</f>
        <v>13977986.199999999</v>
      </c>
      <c r="J73" s="38">
        <f t="shared" si="8"/>
        <v>0.99768458150116801</v>
      </c>
      <c r="L73" s="37">
        <f>+'[7]Programa I'!K73+'[7]Programa II'!K73+'[7]Programa III'!K73+'[7]Programa IV'!K73+'[7]Programa V'!K73</f>
        <v>32440</v>
      </c>
      <c r="M73" s="37">
        <v>0</v>
      </c>
      <c r="N73" s="37">
        <f t="shared" ref="N73:N76" si="80">SUM(L73:M73)</f>
        <v>32440</v>
      </c>
      <c r="O73" s="37">
        <f t="shared" ref="O73:O76" si="81">+F73-N73</f>
        <v>13977986.199999999</v>
      </c>
    </row>
    <row r="74" spans="1:15" hidden="1" x14ac:dyDescent="0.25">
      <c r="B74" s="23" t="s">
        <v>139</v>
      </c>
      <c r="C74" s="30" t="s">
        <v>140</v>
      </c>
      <c r="D74" s="25">
        <f>+'[7]Presupuesto 2020'!U74</f>
        <v>18961000.600000001</v>
      </c>
      <c r="E74" s="25">
        <f>+'[7]Programa I'!D74+'[7]Programa II'!D74+'[7]Programa III'!D74+'[7]Programa IV'!D74+'[7]Programa V'!D74</f>
        <v>0</v>
      </c>
      <c r="F74" s="152">
        <f t="shared" si="78"/>
        <v>18961000.600000001</v>
      </c>
      <c r="G74" s="152">
        <f>+'[7]Programa I'!F74+'[7]Programa II'!F74+'[7]Programa III'!F74+'[7]Programa IV'!F74+'[7]Programa V'!F74</f>
        <v>604470</v>
      </c>
      <c r="H74" s="152">
        <f>+'[7]Total Programa'!U73</f>
        <v>604470</v>
      </c>
      <c r="I74" s="37">
        <f t="shared" si="79"/>
        <v>18356530.600000001</v>
      </c>
      <c r="J74" s="38">
        <f t="shared" si="8"/>
        <v>0.96812035331089019</v>
      </c>
      <c r="L74" s="37">
        <f>+'[7]Programa I'!K74+'[7]Programa II'!K74+'[7]Programa III'!K74+'[7]Programa IV'!K74+'[7]Programa V'!K74</f>
        <v>604470</v>
      </c>
      <c r="M74" s="37">
        <v>0</v>
      </c>
      <c r="N74" s="37">
        <f t="shared" si="80"/>
        <v>604470</v>
      </c>
      <c r="O74" s="37">
        <f t="shared" si="81"/>
        <v>18356530.600000001</v>
      </c>
    </row>
    <row r="75" spans="1:15" hidden="1" x14ac:dyDescent="0.25">
      <c r="B75" s="23" t="s">
        <v>141</v>
      </c>
      <c r="C75" s="30" t="s">
        <v>142</v>
      </c>
      <c r="D75" s="25">
        <f>+'[7]Presupuesto 2020'!U75</f>
        <v>11016800</v>
      </c>
      <c r="E75" s="25">
        <f>+'[7]Programa I'!D75+'[7]Programa II'!D75+'[7]Programa III'!D75+'[7]Programa IV'!D75+'[7]Programa V'!D75</f>
        <v>0</v>
      </c>
      <c r="F75" s="152">
        <f t="shared" si="78"/>
        <v>11016800</v>
      </c>
      <c r="G75" s="152">
        <f>+'[7]Programa I'!F75+'[7]Programa II'!F75+'[7]Programa III'!F75+'[7]Programa IV'!F75+'[7]Programa V'!F75</f>
        <v>0</v>
      </c>
      <c r="H75" s="152">
        <f>+'[7]Total Programa'!U74</f>
        <v>0</v>
      </c>
      <c r="I75" s="37">
        <f t="shared" si="79"/>
        <v>11016800</v>
      </c>
      <c r="J75" s="38">
        <f t="shared" si="8"/>
        <v>1</v>
      </c>
      <c r="L75" s="37">
        <f>+'[7]Programa I'!K75+'[7]Programa II'!K75+'[7]Programa III'!K75+'[7]Programa IV'!K75+'[7]Programa V'!K75</f>
        <v>0</v>
      </c>
      <c r="M75" s="37">
        <v>0</v>
      </c>
      <c r="N75" s="37">
        <f t="shared" si="80"/>
        <v>0</v>
      </c>
      <c r="O75" s="37">
        <f t="shared" si="81"/>
        <v>11016800</v>
      </c>
    </row>
    <row r="76" spans="1:15" hidden="1" x14ac:dyDescent="0.25">
      <c r="B76" s="23" t="s">
        <v>143</v>
      </c>
      <c r="C76" s="30" t="s">
        <v>144</v>
      </c>
      <c r="D76" s="25">
        <f>+'[7]Presupuesto 2020'!U76</f>
        <v>12934600</v>
      </c>
      <c r="E76" s="25">
        <f>+'[7]Programa I'!D76+'[7]Programa II'!D76+'[7]Programa III'!D76+'[7]Programa IV'!D76+'[7]Programa V'!D76</f>
        <v>0</v>
      </c>
      <c r="F76" s="152">
        <f t="shared" si="78"/>
        <v>12934600</v>
      </c>
      <c r="G76" s="152">
        <f>+'[7]Programa I'!F76+'[7]Programa II'!F76+'[7]Programa III'!F76+'[7]Programa IV'!F76+'[7]Programa V'!F76</f>
        <v>0</v>
      </c>
      <c r="H76" s="152">
        <f>+'[7]Total Programa'!U75</f>
        <v>0</v>
      </c>
      <c r="I76" s="37">
        <f t="shared" si="79"/>
        <v>12934600</v>
      </c>
      <c r="J76" s="38">
        <f t="shared" si="8"/>
        <v>1</v>
      </c>
      <c r="L76" s="37">
        <f>+'[7]Programa I'!K76+'[7]Programa II'!K76+'[7]Programa III'!K76+'[7]Programa IV'!K76+'[7]Programa V'!K76</f>
        <v>0</v>
      </c>
      <c r="M76" s="37">
        <v>0</v>
      </c>
      <c r="N76" s="37">
        <f t="shared" si="80"/>
        <v>0</v>
      </c>
      <c r="O76" s="37">
        <f t="shared" si="81"/>
        <v>12934600</v>
      </c>
    </row>
    <row r="77" spans="1:15" x14ac:dyDescent="0.25">
      <c r="B77" s="23">
        <v>1.06</v>
      </c>
      <c r="C77" s="169" t="s">
        <v>145</v>
      </c>
      <c r="D77" s="21">
        <f>SUM(D78:D79)</f>
        <v>41200000</v>
      </c>
      <c r="E77" s="21">
        <f>SUM(E78:E79)</f>
        <v>1000000</v>
      </c>
      <c r="F77" s="151">
        <f t="shared" ref="F77:I77" si="82">SUM(F78:F79)</f>
        <v>42200000</v>
      </c>
      <c r="G77" s="151">
        <f t="shared" si="82"/>
        <v>225988</v>
      </c>
      <c r="H77" s="151">
        <f t="shared" si="82"/>
        <v>267327</v>
      </c>
      <c r="I77" s="21">
        <f t="shared" si="82"/>
        <v>41932673</v>
      </c>
      <c r="J77" s="22">
        <f t="shared" si="8"/>
        <v>0.99366523696682463</v>
      </c>
      <c r="K77" s="7"/>
      <c r="L77" s="21">
        <f t="shared" ref="L77:O77" si="83">SUM(L78:L79)</f>
        <v>267327</v>
      </c>
      <c r="M77" s="21">
        <f t="shared" si="83"/>
        <v>0</v>
      </c>
      <c r="N77" s="21">
        <f t="shared" si="83"/>
        <v>267327</v>
      </c>
      <c r="O77" s="21">
        <f t="shared" si="83"/>
        <v>41932673</v>
      </c>
    </row>
    <row r="78" spans="1:15" hidden="1" x14ac:dyDescent="0.25">
      <c r="B78" s="23" t="s">
        <v>146</v>
      </c>
      <c r="C78" s="30" t="s">
        <v>147</v>
      </c>
      <c r="D78" s="25">
        <f>+'[7]Presupuesto 2020'!U78</f>
        <v>41200000</v>
      </c>
      <c r="E78" s="25">
        <f>+'[7]Programa I'!D78+'[7]Programa II'!D78+'[7]Programa III'!D78+'[7]Programa IV'!D78+'[7]Programa V'!D78</f>
        <v>1000000</v>
      </c>
      <c r="F78" s="152">
        <f t="shared" ref="F78:F79" si="84">SUM(D78:E78)</f>
        <v>42200000</v>
      </c>
      <c r="G78" s="152">
        <f>+'[7]Programa I'!F78+'[7]Programa II'!F78+'[7]Programa III'!F78+'[7]Programa IV'!F78+'[7]Programa V'!F78</f>
        <v>225988</v>
      </c>
      <c r="H78" s="152">
        <f>+'[7]Total Programa'!U77</f>
        <v>267327</v>
      </c>
      <c r="I78" s="37">
        <f t="shared" ref="I78:I79" si="85">+F78-H78</f>
        <v>41932673</v>
      </c>
      <c r="J78" s="38">
        <f t="shared" ref="J78:J141" si="86">IF(F78=0,0,+I78/F78)</f>
        <v>0.99366523696682463</v>
      </c>
      <c r="L78" s="37">
        <f>+'[7]Programa I'!K78+'[7]Programa II'!K78+'[7]Programa III'!K78+'[7]Programa IV'!K78+'[7]Programa V'!K78</f>
        <v>267327</v>
      </c>
      <c r="M78" s="37">
        <v>0</v>
      </c>
      <c r="N78" s="37">
        <f t="shared" ref="N78:N79" si="87">SUM(L78:M78)</f>
        <v>267327</v>
      </c>
      <c r="O78" s="37">
        <f t="shared" ref="O78:O79" si="88">+F78-N78</f>
        <v>41932673</v>
      </c>
    </row>
    <row r="79" spans="1:15" hidden="1" x14ac:dyDescent="0.25">
      <c r="B79" s="23" t="s">
        <v>148</v>
      </c>
      <c r="C79" s="30" t="s">
        <v>149</v>
      </c>
      <c r="D79" s="25">
        <f>+'[7]Presupuesto 2020'!U79</f>
        <v>0</v>
      </c>
      <c r="E79" s="25">
        <f>+'[7]Programa I'!D79+'[7]Programa II'!D79+'[7]Programa III'!D79+'[7]Programa IV'!D79+'[7]Programa V'!D79</f>
        <v>0</v>
      </c>
      <c r="F79" s="37">
        <f t="shared" si="84"/>
        <v>0</v>
      </c>
      <c r="G79" s="37">
        <f>+'[7]Programa I'!F79+'[7]Programa II'!F79+'[7]Programa III'!F79+'[7]Programa IV'!F79+'[7]Programa V'!F79</f>
        <v>0</v>
      </c>
      <c r="H79" s="37">
        <f>+'[7]Total Programa'!U78</f>
        <v>0</v>
      </c>
      <c r="I79" s="37">
        <f t="shared" si="85"/>
        <v>0</v>
      </c>
      <c r="J79" s="38">
        <f t="shared" si="86"/>
        <v>0</v>
      </c>
      <c r="L79" s="37">
        <f>+'[7]Programa I'!K79+'[7]Programa II'!K79+'[7]Programa III'!K79+'[7]Programa IV'!K79+'[7]Programa V'!K79</f>
        <v>0</v>
      </c>
      <c r="M79" s="37">
        <v>0</v>
      </c>
      <c r="N79" s="37">
        <f t="shared" si="87"/>
        <v>0</v>
      </c>
      <c r="O79" s="37">
        <f t="shared" si="88"/>
        <v>0</v>
      </c>
    </row>
    <row r="80" spans="1:15" x14ac:dyDescent="0.25">
      <c r="B80" s="23">
        <v>1.07</v>
      </c>
      <c r="C80" s="169" t="s">
        <v>150</v>
      </c>
      <c r="D80" s="21">
        <f>SUM(D81:D83)</f>
        <v>69771624</v>
      </c>
      <c r="E80" s="21">
        <f>SUM(E81:E83)</f>
        <v>30000000</v>
      </c>
      <c r="F80" s="151">
        <f t="shared" ref="F80:I80" si="89">SUM(F81:F83)</f>
        <v>99771624</v>
      </c>
      <c r="G80" s="151">
        <f t="shared" si="89"/>
        <v>645250</v>
      </c>
      <c r="H80" s="151">
        <f t="shared" si="89"/>
        <v>1502050</v>
      </c>
      <c r="I80" s="21">
        <f t="shared" si="89"/>
        <v>98269574</v>
      </c>
      <c r="J80" s="22">
        <f t="shared" si="86"/>
        <v>0.98494511826328501</v>
      </c>
      <c r="K80" s="7"/>
      <c r="L80" s="21">
        <f t="shared" ref="L80:O80" si="90">SUM(L81:L83)</f>
        <v>1502050</v>
      </c>
      <c r="M80" s="21">
        <f t="shared" si="90"/>
        <v>0</v>
      </c>
      <c r="N80" s="21">
        <f t="shared" si="90"/>
        <v>1502050</v>
      </c>
      <c r="O80" s="21">
        <f t="shared" si="90"/>
        <v>98269574</v>
      </c>
    </row>
    <row r="81" spans="2:15" hidden="1" x14ac:dyDescent="0.25">
      <c r="B81" s="23" t="s">
        <v>151</v>
      </c>
      <c r="C81" s="30" t="s">
        <v>152</v>
      </c>
      <c r="D81" s="25">
        <f>+'[7]Presupuesto 2020'!U81</f>
        <v>54717112</v>
      </c>
      <c r="E81" s="25">
        <f>+'[7]Programa I'!D81+'[7]Programa II'!D81+'[7]Programa III'!D81+'[7]Programa IV'!D81+'[7]Programa V'!D81</f>
        <v>30000000</v>
      </c>
      <c r="F81" s="152">
        <f t="shared" ref="F81:F83" si="91">SUM(D81:E81)</f>
        <v>84717112</v>
      </c>
      <c r="G81" s="152">
        <f>+'[7]Programa I'!F81+'[7]Programa II'!F81+'[7]Programa III'!F81+'[7]Programa IV'!F81+'[7]Programa V'!F81</f>
        <v>604250</v>
      </c>
      <c r="H81" s="152">
        <f>+'[7]Total Programa'!U80</f>
        <v>1461050</v>
      </c>
      <c r="I81" s="37">
        <f t="shared" ref="I81:I83" si="92">+F81-H81</f>
        <v>83256062</v>
      </c>
      <c r="J81" s="38">
        <f t="shared" si="86"/>
        <v>0.98275377942534203</v>
      </c>
      <c r="L81" s="37">
        <f>+'[7]Programa I'!K81+'[7]Programa II'!K81+'[7]Programa III'!K81+'[7]Programa IV'!K81+'[7]Programa V'!K81</f>
        <v>1461050</v>
      </c>
      <c r="M81" s="37">
        <v>0</v>
      </c>
      <c r="N81" s="37">
        <f t="shared" ref="N81:N83" si="93">SUM(L81:M81)</f>
        <v>1461050</v>
      </c>
      <c r="O81" s="37">
        <f t="shared" ref="O81:O83" si="94">+F81-N81</f>
        <v>83256062</v>
      </c>
    </row>
    <row r="82" spans="2:15" hidden="1" x14ac:dyDescent="0.25">
      <c r="B82" s="23" t="s">
        <v>153</v>
      </c>
      <c r="C82" s="30" t="s">
        <v>154</v>
      </c>
      <c r="D82" s="25">
        <f>+'[7]Presupuesto 2020'!U82</f>
        <v>12046512</v>
      </c>
      <c r="E82" s="25">
        <f>+'[7]Programa I'!D82+'[7]Programa II'!D82+'[7]Programa III'!D82+'[7]Programa IV'!D82+'[7]Programa V'!D82</f>
        <v>0</v>
      </c>
      <c r="F82" s="152">
        <f t="shared" si="91"/>
        <v>12046512</v>
      </c>
      <c r="G82" s="152">
        <f>+'[7]Programa I'!F82+'[7]Programa II'!F82+'[7]Programa III'!F82+'[7]Programa IV'!F82+'[7]Programa V'!F82</f>
        <v>41000</v>
      </c>
      <c r="H82" s="152">
        <f>+'[7]Total Programa'!U81</f>
        <v>41000</v>
      </c>
      <c r="I82" s="37">
        <f t="shared" si="92"/>
        <v>12005512</v>
      </c>
      <c r="J82" s="38">
        <f t="shared" si="86"/>
        <v>0.99659652520165176</v>
      </c>
      <c r="L82" s="37">
        <f>+'[7]Programa I'!K82+'[7]Programa II'!K82+'[7]Programa III'!K82+'[7]Programa IV'!K82+'[7]Programa V'!K82</f>
        <v>41000</v>
      </c>
      <c r="M82" s="37">
        <v>0</v>
      </c>
      <c r="N82" s="37">
        <f t="shared" si="93"/>
        <v>41000</v>
      </c>
      <c r="O82" s="37">
        <f t="shared" si="94"/>
        <v>12005512</v>
      </c>
    </row>
    <row r="83" spans="2:15" hidden="1" x14ac:dyDescent="0.25">
      <c r="B83" s="23" t="s">
        <v>155</v>
      </c>
      <c r="C83" s="30" t="s">
        <v>156</v>
      </c>
      <c r="D83" s="25">
        <f>+'[7]Presupuesto 2020'!U83</f>
        <v>3008000</v>
      </c>
      <c r="E83" s="25">
        <f>+'[7]Programa I'!D83+'[7]Programa II'!D83+'[7]Programa III'!D83+'[7]Programa IV'!D83+'[7]Programa V'!D83</f>
        <v>0</v>
      </c>
      <c r="F83" s="152">
        <f t="shared" si="91"/>
        <v>3008000</v>
      </c>
      <c r="G83" s="152">
        <f>+'[7]Programa I'!F83+'[7]Programa II'!F83+'[7]Programa III'!F83+'[7]Programa IV'!F83+'[7]Programa V'!F83</f>
        <v>0</v>
      </c>
      <c r="H83" s="152">
        <f>+'[7]Total Programa'!U82</f>
        <v>0</v>
      </c>
      <c r="I83" s="37">
        <f t="shared" si="92"/>
        <v>3008000</v>
      </c>
      <c r="J83" s="38">
        <f t="shared" si="86"/>
        <v>1</v>
      </c>
      <c r="L83" s="37">
        <f>+'[7]Programa I'!K83+'[7]Programa II'!K83+'[7]Programa III'!K83+'[7]Programa IV'!K83+'[7]Programa V'!K83</f>
        <v>0</v>
      </c>
      <c r="M83" s="37">
        <v>0</v>
      </c>
      <c r="N83" s="37">
        <f t="shared" si="93"/>
        <v>0</v>
      </c>
      <c r="O83" s="37">
        <f t="shared" si="94"/>
        <v>3008000</v>
      </c>
    </row>
    <row r="84" spans="2:15" x14ac:dyDescent="0.25">
      <c r="B84" s="23">
        <v>1.08</v>
      </c>
      <c r="C84" s="169" t="s">
        <v>157</v>
      </c>
      <c r="D84" s="20">
        <f>SUM(D85:D92)</f>
        <v>257043544</v>
      </c>
      <c r="E84" s="20">
        <f>SUM(E85:E92)</f>
        <v>26175040</v>
      </c>
      <c r="F84" s="151">
        <f t="shared" ref="F84:I84" si="95">SUM(F85:F92)</f>
        <v>283218584</v>
      </c>
      <c r="G84" s="151">
        <f t="shared" si="95"/>
        <v>428247.69</v>
      </c>
      <c r="H84" s="151">
        <f t="shared" si="95"/>
        <v>818097.69</v>
      </c>
      <c r="I84" s="21">
        <f t="shared" si="95"/>
        <v>282400486.31</v>
      </c>
      <c r="J84" s="22">
        <f t="shared" si="86"/>
        <v>0.99711142652277363</v>
      </c>
      <c r="K84" s="7"/>
      <c r="L84" s="21">
        <f t="shared" ref="L84:O84" si="96">SUM(L85:L92)</f>
        <v>818097.69</v>
      </c>
      <c r="M84" s="21">
        <f t="shared" si="96"/>
        <v>0</v>
      </c>
      <c r="N84" s="21">
        <f t="shared" si="96"/>
        <v>818097.69</v>
      </c>
      <c r="O84" s="21">
        <f t="shared" si="96"/>
        <v>282400486.31</v>
      </c>
    </row>
    <row r="85" spans="2:15" hidden="1" x14ac:dyDescent="0.25">
      <c r="B85" s="23" t="s">
        <v>158</v>
      </c>
      <c r="C85" s="30" t="s">
        <v>159</v>
      </c>
      <c r="D85" s="25">
        <f>+'[7]Presupuesto 2020'!U85</f>
        <v>55000000</v>
      </c>
      <c r="E85" s="25">
        <f>+'[7]Programa I'!D85+'[7]Programa II'!D85+'[7]Programa III'!D85+'[7]Programa IV'!D85+'[7]Programa V'!D85</f>
        <v>0</v>
      </c>
      <c r="F85" s="152">
        <f t="shared" ref="F85:F92" si="97">SUM(D85:E85)</f>
        <v>55000000</v>
      </c>
      <c r="G85" s="152">
        <f>+'[7]Programa I'!F85+'[7]Programa II'!F85+'[7]Programa III'!F85+'[7]Programa IV'!F85+'[7]Programa V'!F85</f>
        <v>0</v>
      </c>
      <c r="H85" s="152">
        <f>+'[7]Total Programa'!U84</f>
        <v>0</v>
      </c>
      <c r="I85" s="37">
        <f t="shared" ref="I85:I92" si="98">+F85-H85</f>
        <v>55000000</v>
      </c>
      <c r="J85" s="38">
        <f t="shared" si="86"/>
        <v>1</v>
      </c>
      <c r="L85" s="37">
        <f>+'[7]Programa I'!K85+'[7]Programa II'!K85+'[7]Programa III'!K85+'[7]Programa IV'!K85+'[7]Programa V'!K85</f>
        <v>0</v>
      </c>
      <c r="M85" s="37">
        <v>0</v>
      </c>
      <c r="N85" s="37">
        <f t="shared" ref="N85:N92" si="99">SUM(L85:M85)</f>
        <v>0</v>
      </c>
      <c r="O85" s="37">
        <f t="shared" ref="O85:O92" si="100">+F85-N85</f>
        <v>55000000</v>
      </c>
    </row>
    <row r="86" spans="2:15" hidden="1" x14ac:dyDescent="0.25">
      <c r="B86" s="23" t="s">
        <v>160</v>
      </c>
      <c r="C86" s="30" t="s">
        <v>161</v>
      </c>
      <c r="D86" s="25">
        <f>+'[7]Presupuesto 2020'!U86</f>
        <v>753600</v>
      </c>
      <c r="E86" s="25">
        <f>+'[7]Programa I'!D86+'[7]Programa II'!D86+'[7]Programa III'!D86+'[7]Programa IV'!D86+'[7]Programa V'!D86</f>
        <v>741040</v>
      </c>
      <c r="F86" s="152">
        <f t="shared" si="97"/>
        <v>1494640</v>
      </c>
      <c r="G86" s="152">
        <f>+'[7]Programa I'!F86+'[7]Programa II'!F86+'[7]Programa III'!F86+'[7]Programa IV'!F86+'[7]Programa V'!F86</f>
        <v>0</v>
      </c>
      <c r="H86" s="152">
        <f>+'[7]Total Programa'!U85</f>
        <v>0</v>
      </c>
      <c r="I86" s="37">
        <f t="shared" si="98"/>
        <v>1494640</v>
      </c>
      <c r="J86" s="38">
        <f t="shared" si="86"/>
        <v>1</v>
      </c>
      <c r="L86" s="37">
        <f>+'[7]Programa I'!K86+'[7]Programa II'!K86+'[7]Programa III'!K86+'[7]Programa IV'!K86+'[7]Programa V'!K86</f>
        <v>0</v>
      </c>
      <c r="M86" s="37">
        <v>0</v>
      </c>
      <c r="N86" s="37">
        <f t="shared" si="99"/>
        <v>0</v>
      </c>
      <c r="O86" s="37">
        <f t="shared" si="100"/>
        <v>1494640</v>
      </c>
    </row>
    <row r="87" spans="2:15" hidden="1" x14ac:dyDescent="0.25">
      <c r="B87" s="23" t="s">
        <v>162</v>
      </c>
      <c r="C87" s="30" t="s">
        <v>163</v>
      </c>
      <c r="D87" s="25">
        <f>+'[7]Presupuesto 2020'!U87</f>
        <v>4000000</v>
      </c>
      <c r="E87" s="25">
        <f>+'[7]Programa I'!D87+'[7]Programa II'!D87+'[7]Programa III'!D87+'[7]Programa IV'!D87+'[7]Programa V'!D87</f>
        <v>0</v>
      </c>
      <c r="F87" s="152">
        <f t="shared" si="97"/>
        <v>4000000</v>
      </c>
      <c r="G87" s="152">
        <f>+'[7]Programa I'!F87+'[7]Programa II'!F87+'[7]Programa III'!F87+'[7]Programa IV'!F87+'[7]Programa V'!F87</f>
        <v>142467.69</v>
      </c>
      <c r="H87" s="152">
        <f>+'[7]Total Programa'!U86</f>
        <v>142467.69</v>
      </c>
      <c r="I87" s="37">
        <f t="shared" si="98"/>
        <v>3857532.31</v>
      </c>
      <c r="J87" s="38">
        <f t="shared" si="86"/>
        <v>0.96438307749999996</v>
      </c>
      <c r="L87" s="37">
        <f>+'[7]Programa I'!K87+'[7]Programa II'!K87+'[7]Programa III'!K87+'[7]Programa IV'!K87+'[7]Programa V'!K87</f>
        <v>142467.69</v>
      </c>
      <c r="M87" s="37">
        <v>0</v>
      </c>
      <c r="N87" s="37">
        <f t="shared" si="99"/>
        <v>142467.69</v>
      </c>
      <c r="O87" s="37">
        <f t="shared" si="100"/>
        <v>3857532.31</v>
      </c>
    </row>
    <row r="88" spans="2:15" hidden="1" x14ac:dyDescent="0.25">
      <c r="B88" s="23" t="s">
        <v>164</v>
      </c>
      <c r="C88" s="30" t="s">
        <v>165</v>
      </c>
      <c r="D88" s="25">
        <f>+'[7]Presupuesto 2020'!U88</f>
        <v>8000000</v>
      </c>
      <c r="E88" s="25">
        <f>+'[7]Programa I'!D88+'[7]Programa II'!D88+'[7]Programa III'!D88+'[7]Programa IV'!D88+'[7]Programa V'!D88</f>
        <v>0</v>
      </c>
      <c r="F88" s="152">
        <f t="shared" si="97"/>
        <v>8000000</v>
      </c>
      <c r="G88" s="152">
        <f>+'[7]Programa I'!F88+'[7]Programa II'!F88+'[7]Programa III'!F88+'[7]Programa IV'!F88+'[7]Programa V'!F88</f>
        <v>88030</v>
      </c>
      <c r="H88" s="152">
        <f>+'[7]Total Programa'!U87</f>
        <v>88030</v>
      </c>
      <c r="I88" s="37">
        <f t="shared" si="98"/>
        <v>7911970</v>
      </c>
      <c r="J88" s="38">
        <f t="shared" si="86"/>
        <v>0.98899625000000002</v>
      </c>
      <c r="L88" s="37">
        <f>+'[7]Programa I'!K88+'[7]Programa II'!K88+'[7]Programa III'!K88+'[7]Programa IV'!K88+'[7]Programa V'!K88</f>
        <v>88030</v>
      </c>
      <c r="M88" s="37">
        <v>0</v>
      </c>
      <c r="N88" s="37">
        <f t="shared" si="99"/>
        <v>88030</v>
      </c>
      <c r="O88" s="37">
        <f t="shared" si="100"/>
        <v>7911970</v>
      </c>
    </row>
    <row r="89" spans="2:15" hidden="1" x14ac:dyDescent="0.25">
      <c r="B89" s="23" t="s">
        <v>166</v>
      </c>
      <c r="C89" s="30" t="s">
        <v>167</v>
      </c>
      <c r="D89" s="25">
        <f>+'[7]Presupuesto 2020'!U89</f>
        <v>31016524</v>
      </c>
      <c r="E89" s="25">
        <f>+'[7]Programa I'!D89+'[7]Programa II'!D89+'[7]Programa III'!D89+'[7]Programa IV'!D89+'[7]Programa V'!D89</f>
        <v>0</v>
      </c>
      <c r="F89" s="152">
        <f t="shared" si="97"/>
        <v>31016524</v>
      </c>
      <c r="G89" s="152">
        <f>+'[7]Programa I'!F89+'[7]Programa II'!F89+'[7]Programa III'!F89+'[7]Programa IV'!F89+'[7]Programa V'!F89</f>
        <v>0</v>
      </c>
      <c r="H89" s="152">
        <f>+'[7]Total Programa'!U88</f>
        <v>0</v>
      </c>
      <c r="I89" s="37">
        <f t="shared" si="98"/>
        <v>31016524</v>
      </c>
      <c r="J89" s="38">
        <f t="shared" si="86"/>
        <v>1</v>
      </c>
      <c r="L89" s="37">
        <f>+'[7]Programa I'!K89+'[7]Programa II'!K89+'[7]Programa III'!K89+'[7]Programa IV'!K89+'[7]Programa V'!K89</f>
        <v>0</v>
      </c>
      <c r="M89" s="37">
        <v>0</v>
      </c>
      <c r="N89" s="37">
        <f t="shared" si="99"/>
        <v>0</v>
      </c>
      <c r="O89" s="37">
        <f t="shared" si="100"/>
        <v>31016524</v>
      </c>
    </row>
    <row r="90" spans="2:15" hidden="1" x14ac:dyDescent="0.25">
      <c r="B90" s="23" t="s">
        <v>168</v>
      </c>
      <c r="C90" s="34" t="s">
        <v>169</v>
      </c>
      <c r="D90" s="25">
        <f>+'[7]Presupuesto 2020'!U90</f>
        <v>10525970</v>
      </c>
      <c r="E90" s="25">
        <f>+'[7]Programa I'!D90+'[7]Programa II'!D90+'[7]Programa III'!D90+'[7]Programa IV'!D90+'[7]Programa V'!D90</f>
        <v>17714624</v>
      </c>
      <c r="F90" s="152">
        <f t="shared" si="97"/>
        <v>28240594</v>
      </c>
      <c r="G90" s="152">
        <f>+'[7]Programa I'!F90+'[7]Programa II'!F90+'[7]Programa III'!F90+'[7]Programa IV'!F90+'[7]Programa V'!F90</f>
        <v>197750</v>
      </c>
      <c r="H90" s="152">
        <f>+'[7]Total Programa'!U89</f>
        <v>587600</v>
      </c>
      <c r="I90" s="37">
        <f t="shared" si="98"/>
        <v>27652994</v>
      </c>
      <c r="J90" s="38">
        <f t="shared" si="86"/>
        <v>0.97919307221370766</v>
      </c>
      <c r="L90" s="37">
        <f>+'[7]Programa I'!K90+'[7]Programa II'!K90+'[7]Programa III'!K90+'[7]Programa IV'!K90+'[7]Programa V'!K90</f>
        <v>587600</v>
      </c>
      <c r="M90" s="37">
        <v>0</v>
      </c>
      <c r="N90" s="37">
        <f t="shared" si="99"/>
        <v>587600</v>
      </c>
      <c r="O90" s="37">
        <f t="shared" si="100"/>
        <v>27652994</v>
      </c>
    </row>
    <row r="91" spans="2:15" hidden="1" x14ac:dyDescent="0.25">
      <c r="B91" s="23" t="s">
        <v>170</v>
      </c>
      <c r="C91" s="34" t="s">
        <v>171</v>
      </c>
      <c r="D91" s="25">
        <f>+'[7]Presupuesto 2020'!U91</f>
        <v>146947450</v>
      </c>
      <c r="E91" s="25">
        <f>+'[7]Programa I'!D91+'[7]Programa II'!D91+'[7]Programa III'!D91+'[7]Programa IV'!D91+'[7]Programa V'!D91</f>
        <v>7719376</v>
      </c>
      <c r="F91" s="152">
        <f t="shared" si="97"/>
        <v>154666826</v>
      </c>
      <c r="G91" s="152">
        <f>+'[7]Programa I'!F91+'[7]Programa II'!F91+'[7]Programa III'!F91+'[7]Programa IV'!F91+'[7]Programa V'!F91</f>
        <v>0</v>
      </c>
      <c r="H91" s="152">
        <f>+'[7]Total Programa'!U90</f>
        <v>0</v>
      </c>
      <c r="I91" s="37">
        <f t="shared" si="98"/>
        <v>154666826</v>
      </c>
      <c r="J91" s="38">
        <f t="shared" si="86"/>
        <v>1</v>
      </c>
      <c r="L91" s="37">
        <f>+'[7]Programa I'!K91+'[7]Programa II'!K91+'[7]Programa III'!K91+'[7]Programa IV'!K91+'[7]Programa V'!K91</f>
        <v>0</v>
      </c>
      <c r="M91" s="37">
        <v>0</v>
      </c>
      <c r="N91" s="37">
        <f t="shared" si="99"/>
        <v>0</v>
      </c>
      <c r="O91" s="37">
        <f t="shared" si="100"/>
        <v>154666826</v>
      </c>
    </row>
    <row r="92" spans="2:15" hidden="1" x14ac:dyDescent="0.25">
      <c r="B92" s="23" t="s">
        <v>172</v>
      </c>
      <c r="C92" s="30" t="s">
        <v>173</v>
      </c>
      <c r="D92" s="25">
        <f>+'[7]Presupuesto 2020'!U92</f>
        <v>800000</v>
      </c>
      <c r="E92" s="25">
        <f>+'[7]Programa I'!D92+'[7]Programa II'!D92+'[7]Programa III'!D92+'[7]Programa IV'!D92+'[7]Programa V'!D92</f>
        <v>0</v>
      </c>
      <c r="F92" s="152">
        <f t="shared" si="97"/>
        <v>800000</v>
      </c>
      <c r="G92" s="152">
        <f>+'[7]Programa I'!F92+'[7]Programa II'!F92+'[7]Programa III'!F92+'[7]Programa IV'!F92+'[7]Programa V'!F92</f>
        <v>0</v>
      </c>
      <c r="H92" s="152">
        <f>+'[7]Total Programa'!U91</f>
        <v>0</v>
      </c>
      <c r="I92" s="37">
        <f t="shared" si="98"/>
        <v>800000</v>
      </c>
      <c r="J92" s="38">
        <f t="shared" si="86"/>
        <v>1</v>
      </c>
      <c r="L92" s="37">
        <f>+'[7]Programa I'!K92+'[7]Programa II'!K92+'[7]Programa III'!K92+'[7]Programa IV'!K92+'[7]Programa V'!K92</f>
        <v>0</v>
      </c>
      <c r="M92" s="37">
        <v>0</v>
      </c>
      <c r="N92" s="37">
        <f t="shared" si="99"/>
        <v>0</v>
      </c>
      <c r="O92" s="37">
        <f t="shared" si="100"/>
        <v>800000</v>
      </c>
    </row>
    <row r="93" spans="2:15" x14ac:dyDescent="0.25">
      <c r="B93" s="23">
        <v>1.0900000000000001</v>
      </c>
      <c r="C93" s="169" t="s">
        <v>174</v>
      </c>
      <c r="D93" s="21">
        <f>SUM(D94:D95)</f>
        <v>142275500</v>
      </c>
      <c r="E93" s="21">
        <f>SUM(E94:E95)</f>
        <v>8200000</v>
      </c>
      <c r="F93" s="151">
        <f t="shared" ref="F93:I93" si="101">SUM(F94:F95)</f>
        <v>150475500</v>
      </c>
      <c r="G93" s="151">
        <f t="shared" si="101"/>
        <v>4039249.3</v>
      </c>
      <c r="H93" s="151">
        <f t="shared" si="101"/>
        <v>4367417.38</v>
      </c>
      <c r="I93" s="21">
        <f t="shared" si="101"/>
        <v>146108082.62</v>
      </c>
      <c r="J93" s="22">
        <f t="shared" si="86"/>
        <v>0.97097589056025735</v>
      </c>
      <c r="K93" s="7"/>
      <c r="L93" s="21">
        <f t="shared" ref="L93:O93" si="102">SUM(L94:L95)</f>
        <v>4367417.38</v>
      </c>
      <c r="M93" s="21">
        <f t="shared" si="102"/>
        <v>0</v>
      </c>
      <c r="N93" s="21">
        <f t="shared" si="102"/>
        <v>4367417.38</v>
      </c>
      <c r="O93" s="21">
        <f t="shared" si="102"/>
        <v>146108082.62</v>
      </c>
    </row>
    <row r="94" spans="2:15" hidden="1" x14ac:dyDescent="0.25">
      <c r="B94" s="23" t="s">
        <v>175</v>
      </c>
      <c r="C94" s="30" t="s">
        <v>176</v>
      </c>
      <c r="D94" s="25">
        <f>+'[7]Presupuesto 2020'!U94</f>
        <v>141800000</v>
      </c>
      <c r="E94" s="25">
        <f>+'[7]Programa I'!D94+'[7]Programa II'!D94+'[7]Programa III'!D94+'[7]Programa IV'!D94+'[7]Programa V'!D94</f>
        <v>8200000</v>
      </c>
      <c r="F94" s="152">
        <f t="shared" ref="F94:F95" si="103">SUM(D94:E94)</f>
        <v>150000000</v>
      </c>
      <c r="G94" s="152">
        <f>+'[7]Programa I'!F94+'[7]Programa II'!F94+'[7]Programa III'!F94+'[7]Programa IV'!F94+'[7]Programa V'!F94</f>
        <v>4039249.3</v>
      </c>
      <c r="H94" s="152">
        <f>+'[7]Total Programa'!U93</f>
        <v>4367417.38</v>
      </c>
      <c r="I94" s="37">
        <f t="shared" ref="I94:I95" si="104">+F94-H94</f>
        <v>145632582.62</v>
      </c>
      <c r="J94" s="38">
        <f t="shared" si="86"/>
        <v>0.97088388413333337</v>
      </c>
      <c r="L94" s="37">
        <f>+'[7]Programa I'!K94+'[7]Programa II'!K94+'[7]Programa III'!K94+'[7]Programa IV'!K94+'[7]Programa V'!K94</f>
        <v>4367417.38</v>
      </c>
      <c r="M94" s="37">
        <v>0</v>
      </c>
      <c r="N94" s="37">
        <f t="shared" ref="N94:N95" si="105">SUM(L94:M94)</f>
        <v>4367417.38</v>
      </c>
      <c r="O94" s="37">
        <f t="shared" ref="O94:O95" si="106">+F94-N94</f>
        <v>145632582.62</v>
      </c>
    </row>
    <row r="95" spans="2:15" hidden="1" x14ac:dyDescent="0.25">
      <c r="B95" s="23" t="s">
        <v>177</v>
      </c>
      <c r="C95" s="30" t="s">
        <v>178</v>
      </c>
      <c r="D95" s="25">
        <f>+'[7]Presupuesto 2020'!U95</f>
        <v>475500</v>
      </c>
      <c r="E95" s="25">
        <f>+'[7]Programa I'!D95+'[7]Programa II'!D95+'[7]Programa III'!D95+'[7]Programa IV'!D95+'[7]Programa V'!D95</f>
        <v>0</v>
      </c>
      <c r="F95" s="152">
        <f t="shared" si="103"/>
        <v>475500</v>
      </c>
      <c r="G95" s="152">
        <f>+'[7]Programa I'!F95+'[7]Programa II'!F95+'[7]Programa III'!F95+'[7]Programa IV'!F95+'[7]Programa V'!F95</f>
        <v>0</v>
      </c>
      <c r="H95" s="152">
        <f>+'[7]Total Programa'!U94</f>
        <v>0</v>
      </c>
      <c r="I95" s="37">
        <f t="shared" si="104"/>
        <v>475500</v>
      </c>
      <c r="J95" s="38">
        <f t="shared" si="86"/>
        <v>1</v>
      </c>
      <c r="L95" s="37">
        <f>+'[7]Programa I'!K95+'[7]Programa II'!K95+'[7]Programa III'!K95+'[7]Programa IV'!K95+'[7]Programa V'!K95</f>
        <v>0</v>
      </c>
      <c r="M95" s="37">
        <v>0</v>
      </c>
      <c r="N95" s="37">
        <f t="shared" si="105"/>
        <v>0</v>
      </c>
      <c r="O95" s="37">
        <f t="shared" si="106"/>
        <v>475500</v>
      </c>
    </row>
    <row r="96" spans="2:15" x14ac:dyDescent="0.25">
      <c r="B96" s="23">
        <v>1.99</v>
      </c>
      <c r="C96" s="169" t="s">
        <v>179</v>
      </c>
      <c r="D96" s="21">
        <f>SUM(D97:D98)</f>
        <v>16787100</v>
      </c>
      <c r="E96" s="21">
        <f>SUM(E97:E98)</f>
        <v>5000000</v>
      </c>
      <c r="F96" s="151">
        <f t="shared" ref="F96:I96" si="107">SUM(F97:F98)</f>
        <v>21787100</v>
      </c>
      <c r="G96" s="151">
        <f t="shared" si="107"/>
        <v>0</v>
      </c>
      <c r="H96" s="151">
        <f t="shared" si="107"/>
        <v>0</v>
      </c>
      <c r="I96" s="21">
        <f t="shared" si="107"/>
        <v>21787100</v>
      </c>
      <c r="J96" s="22">
        <f t="shared" si="86"/>
        <v>1</v>
      </c>
      <c r="K96" s="7"/>
      <c r="L96" s="21">
        <f t="shared" ref="L96:O96" si="108">SUM(L97:L98)</f>
        <v>0</v>
      </c>
      <c r="M96" s="21">
        <f t="shared" si="108"/>
        <v>0</v>
      </c>
      <c r="N96" s="21">
        <f t="shared" si="108"/>
        <v>0</v>
      </c>
      <c r="O96" s="21">
        <f t="shared" si="108"/>
        <v>21787100</v>
      </c>
    </row>
    <row r="97" spans="1:67" s="7" customFormat="1" hidden="1" x14ac:dyDescent="0.25">
      <c r="B97" s="23" t="s">
        <v>180</v>
      </c>
      <c r="C97" s="30" t="s">
        <v>181</v>
      </c>
      <c r="D97" s="25">
        <f>+'[7]Presupuesto 2020'!U97</f>
        <v>15100000</v>
      </c>
      <c r="E97" s="25">
        <f>+'[7]Programa I'!D97+'[7]Programa II'!D97+'[7]Programa III'!D97+'[7]Programa IV'!D97+'[7]Programa V'!D97</f>
        <v>5000000</v>
      </c>
      <c r="F97" s="152">
        <f t="shared" ref="F97:F98" si="109">SUM(D97:E97)</f>
        <v>20100000</v>
      </c>
      <c r="G97" s="152">
        <f>+'[7]Programa I'!F97+'[7]Programa II'!F97+'[7]Programa III'!F97+'[7]Programa IV'!F97+'[7]Programa V'!F97</f>
        <v>0</v>
      </c>
      <c r="H97" s="152">
        <f>+'[7]Total Programa'!U96</f>
        <v>0</v>
      </c>
      <c r="I97" s="37">
        <f t="shared" ref="I97:I98" si="110">+F97-H97</f>
        <v>20100000</v>
      </c>
      <c r="J97" s="38">
        <f t="shared" si="86"/>
        <v>1</v>
      </c>
      <c r="K97" s="1"/>
      <c r="L97" s="37">
        <f>+'[7]Programa I'!K97+'[7]Programa II'!K97+'[7]Programa III'!K97+'[7]Programa IV'!K97+'[7]Programa V'!K97</f>
        <v>0</v>
      </c>
      <c r="M97" s="37">
        <v>0</v>
      </c>
      <c r="N97" s="37">
        <f t="shared" ref="N97:N98" si="111">SUM(L97:M97)</f>
        <v>0</v>
      </c>
      <c r="O97" s="37">
        <f t="shared" ref="O97:O98" si="112">+F97-N97</f>
        <v>20100000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</row>
    <row r="98" spans="1:67" s="7" customFormat="1" hidden="1" x14ac:dyDescent="0.25">
      <c r="B98" s="23" t="s">
        <v>182</v>
      </c>
      <c r="C98" s="30" t="s">
        <v>183</v>
      </c>
      <c r="D98" s="25">
        <f>+'[7]Presupuesto 2020'!U98</f>
        <v>1687100</v>
      </c>
      <c r="E98" s="25">
        <f>+'[7]Programa I'!D98+'[7]Programa II'!D98+'[7]Programa III'!D98+'[7]Programa IV'!D98+'[7]Programa V'!D98</f>
        <v>0</v>
      </c>
      <c r="F98" s="152">
        <f t="shared" si="109"/>
        <v>1687100</v>
      </c>
      <c r="G98" s="152">
        <f>+'[7]Programa I'!F98+'[7]Programa II'!F98+'[7]Programa III'!F98+'[7]Programa IV'!F98+'[7]Programa V'!F98</f>
        <v>0</v>
      </c>
      <c r="H98" s="152">
        <f>+'[7]Total Programa'!U97</f>
        <v>0</v>
      </c>
      <c r="I98" s="37">
        <f t="shared" si="110"/>
        <v>1687100</v>
      </c>
      <c r="J98" s="38">
        <f t="shared" si="86"/>
        <v>1</v>
      </c>
      <c r="K98" s="1"/>
      <c r="L98" s="37">
        <f>+'[7]Programa I'!K98+'[7]Programa II'!K98+'[7]Programa III'!K98+'[7]Programa IV'!K98+'[7]Programa V'!K98</f>
        <v>0</v>
      </c>
      <c r="M98" s="37">
        <v>0</v>
      </c>
      <c r="N98" s="37">
        <f t="shared" si="111"/>
        <v>0</v>
      </c>
      <c r="O98" s="37">
        <f t="shared" si="112"/>
        <v>1687100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</row>
    <row r="99" spans="1:67" s="7" customFormat="1" x14ac:dyDescent="0.25">
      <c r="A99" s="1"/>
      <c r="B99" s="14">
        <v>2</v>
      </c>
      <c r="C99" s="167" t="s">
        <v>184</v>
      </c>
      <c r="D99" s="15">
        <f>+D100+D105+D107+D115+D118</f>
        <v>124585406.89789999</v>
      </c>
      <c r="E99" s="15">
        <f>+E100+E105+E107+E115+E118</f>
        <v>5821200</v>
      </c>
      <c r="F99" s="147">
        <f t="shared" ref="F99:I99" si="113">+F100+F105+F107+F115+F118</f>
        <v>130406606.89789999</v>
      </c>
      <c r="G99" s="147">
        <f t="shared" si="113"/>
        <v>3418054.41</v>
      </c>
      <c r="H99" s="147">
        <f t="shared" si="113"/>
        <v>5080682.29</v>
      </c>
      <c r="I99" s="16">
        <f t="shared" si="113"/>
        <v>125325924.60789999</v>
      </c>
      <c r="J99" s="36">
        <f t="shared" si="86"/>
        <v>0.96103968647863192</v>
      </c>
      <c r="L99" s="16">
        <f t="shared" ref="L99:O99" si="114">+L100+L105+L107+L115+L118</f>
        <v>5080682.29</v>
      </c>
      <c r="M99" s="16">
        <f t="shared" si="114"/>
        <v>0</v>
      </c>
      <c r="N99" s="16">
        <f t="shared" si="114"/>
        <v>5080682.29</v>
      </c>
      <c r="O99" s="16">
        <f t="shared" si="114"/>
        <v>125325924.60789999</v>
      </c>
    </row>
    <row r="100" spans="1:67" x14ac:dyDescent="0.25">
      <c r="B100" s="23">
        <v>2.0099999999999998</v>
      </c>
      <c r="C100" s="169" t="s">
        <v>185</v>
      </c>
      <c r="D100" s="21">
        <f>SUM(D101:D104)</f>
        <v>26423990.3836</v>
      </c>
      <c r="E100" s="21">
        <f>SUM(E101:E104)</f>
        <v>0</v>
      </c>
      <c r="F100" s="151">
        <f t="shared" ref="F100:I100" si="115">SUM(F101:F104)</f>
        <v>26423990.3836</v>
      </c>
      <c r="G100" s="151">
        <f t="shared" si="115"/>
        <v>508693.29000000004</v>
      </c>
      <c r="H100" s="151">
        <f t="shared" si="115"/>
        <v>942644.23</v>
      </c>
      <c r="I100" s="21">
        <f t="shared" si="115"/>
        <v>25481346.1536</v>
      </c>
      <c r="J100" s="22">
        <f t="shared" si="86"/>
        <v>0.96432619690230248</v>
      </c>
      <c r="K100" s="7"/>
      <c r="L100" s="21">
        <f t="shared" ref="L100:O100" si="116">SUM(L101:L104)</f>
        <v>942644.23</v>
      </c>
      <c r="M100" s="21">
        <f t="shared" si="116"/>
        <v>0</v>
      </c>
      <c r="N100" s="21">
        <f t="shared" si="116"/>
        <v>942644.23</v>
      </c>
      <c r="O100" s="21">
        <f t="shared" si="116"/>
        <v>25481346.1536</v>
      </c>
    </row>
    <row r="101" spans="1:67" hidden="1" x14ac:dyDescent="0.25">
      <c r="B101" s="23" t="s">
        <v>186</v>
      </c>
      <c r="C101" s="30" t="s">
        <v>187</v>
      </c>
      <c r="D101" s="25">
        <f>+'[7]Presupuesto 2020'!U101</f>
        <v>15500000</v>
      </c>
      <c r="E101" s="25">
        <f>+'[7]Programa I'!D101+'[7]Programa II'!D101+'[7]Programa III'!D101+'[7]Programa IV'!D101+'[7]Programa V'!D101</f>
        <v>0</v>
      </c>
      <c r="F101" s="152">
        <f t="shared" ref="F101:F104" si="117">SUM(D101:E101)</f>
        <v>15500000</v>
      </c>
      <c r="G101" s="152">
        <f>+'[7]Programa I'!F101+'[7]Programa II'!F101+'[7]Programa III'!F101+'[7]Programa IV'!F101+'[7]Programa V'!F101</f>
        <v>434968.39</v>
      </c>
      <c r="H101" s="152">
        <f>+'[7]Total Programa'!U100</f>
        <v>715467.39</v>
      </c>
      <c r="I101" s="37">
        <f t="shared" ref="I101:I104" si="118">+F101-H101</f>
        <v>14784532.609999999</v>
      </c>
      <c r="J101" s="38">
        <f t="shared" si="86"/>
        <v>0.95384081354838701</v>
      </c>
      <c r="L101" s="37">
        <f>+'[7]Programa I'!K101+'[7]Programa II'!K101+'[7]Programa III'!K101+'[7]Programa IV'!K101+'[7]Programa V'!K101</f>
        <v>715467.39</v>
      </c>
      <c r="M101" s="37">
        <v>0</v>
      </c>
      <c r="N101" s="37">
        <f t="shared" ref="N101:N104" si="119">SUM(L101:M101)</f>
        <v>715467.39</v>
      </c>
      <c r="O101" s="37">
        <f t="shared" ref="O101:O104" si="120">+F101-N101</f>
        <v>14784532.609999999</v>
      </c>
    </row>
    <row r="102" spans="1:67" hidden="1" x14ac:dyDescent="0.25">
      <c r="B102" s="23" t="s">
        <v>188</v>
      </c>
      <c r="C102" s="30" t="s">
        <v>189</v>
      </c>
      <c r="D102" s="25">
        <f>+'[7]Presupuesto 2020'!U102</f>
        <v>800000</v>
      </c>
      <c r="E102" s="25">
        <f>+'[7]Programa I'!D102+'[7]Programa II'!D102+'[7]Programa III'!D102+'[7]Programa IV'!D102+'[7]Programa V'!D102</f>
        <v>0</v>
      </c>
      <c r="F102" s="152">
        <f t="shared" si="117"/>
        <v>800000</v>
      </c>
      <c r="G102" s="152">
        <f>+'[7]Programa I'!F102+'[7]Programa II'!F102+'[7]Programa III'!F102+'[7]Programa IV'!F102+'[7]Programa V'!F102</f>
        <v>0</v>
      </c>
      <c r="H102" s="152">
        <f>+'[7]Total Programa'!U101</f>
        <v>0</v>
      </c>
      <c r="I102" s="37">
        <f t="shared" si="118"/>
        <v>800000</v>
      </c>
      <c r="J102" s="38">
        <f t="shared" si="86"/>
        <v>1</v>
      </c>
      <c r="L102" s="37">
        <f>+'[7]Programa I'!K102+'[7]Programa II'!K102+'[7]Programa III'!K102+'[7]Programa IV'!K102+'[7]Programa V'!K102</f>
        <v>0</v>
      </c>
      <c r="M102" s="37">
        <v>0</v>
      </c>
      <c r="N102" s="37">
        <f t="shared" si="119"/>
        <v>0</v>
      </c>
      <c r="O102" s="37">
        <f t="shared" si="120"/>
        <v>800000</v>
      </c>
    </row>
    <row r="103" spans="1:67" hidden="1" x14ac:dyDescent="0.25">
      <c r="B103" s="23" t="s">
        <v>190</v>
      </c>
      <c r="C103" s="30" t="s">
        <v>191</v>
      </c>
      <c r="D103" s="25">
        <f>+'[7]Presupuesto 2020'!U103</f>
        <v>9923990.3836000003</v>
      </c>
      <c r="E103" s="25">
        <f>+'[7]Programa I'!D103+'[7]Programa II'!D103+'[7]Programa III'!D103+'[7]Programa IV'!D103+'[7]Programa V'!D103</f>
        <v>0</v>
      </c>
      <c r="F103" s="152">
        <f t="shared" si="117"/>
        <v>9923990.3836000003</v>
      </c>
      <c r="G103" s="152">
        <f>+'[7]Programa I'!F103+'[7]Programa II'!F103+'[7]Programa III'!F103+'[7]Programa IV'!F103+'[7]Programa V'!F103</f>
        <v>73724.899999999994</v>
      </c>
      <c r="H103" s="152">
        <f>+'[7]Total Programa'!U102</f>
        <v>227176.83999999997</v>
      </c>
      <c r="I103" s="37">
        <f t="shared" si="118"/>
        <v>9696813.5436000004</v>
      </c>
      <c r="J103" s="38">
        <f t="shared" si="86"/>
        <v>0.97710831719714042</v>
      </c>
      <c r="L103" s="37">
        <f>+'[7]Programa I'!K103+'[7]Programa II'!K103+'[7]Programa III'!K103+'[7]Programa IV'!K103+'[7]Programa V'!K103</f>
        <v>227176.83999999997</v>
      </c>
      <c r="M103" s="37">
        <v>0</v>
      </c>
      <c r="N103" s="37">
        <f t="shared" si="119"/>
        <v>227176.83999999997</v>
      </c>
      <c r="O103" s="37">
        <f t="shared" si="120"/>
        <v>9696813.5436000004</v>
      </c>
    </row>
    <row r="104" spans="1:67" hidden="1" x14ac:dyDescent="0.25">
      <c r="B104" s="33" t="s">
        <v>192</v>
      </c>
      <c r="C104" s="30" t="s">
        <v>193</v>
      </c>
      <c r="D104" s="25">
        <f>+'[7]Presupuesto 2020'!U104</f>
        <v>200000</v>
      </c>
      <c r="E104" s="25">
        <f>+'[7]Programa I'!D104+'[7]Programa II'!D104+'[7]Programa III'!D104+'[7]Programa IV'!D104+'[7]Programa V'!D104</f>
        <v>0</v>
      </c>
      <c r="F104" s="152">
        <f t="shared" si="117"/>
        <v>200000</v>
      </c>
      <c r="G104" s="152">
        <f>+'[7]Programa I'!F104+'[7]Programa II'!F104+'[7]Programa III'!F104+'[7]Programa IV'!F104+'[7]Programa V'!F104</f>
        <v>0</v>
      </c>
      <c r="H104" s="152">
        <f>+'[7]Total Programa'!U103</f>
        <v>0</v>
      </c>
      <c r="I104" s="37">
        <f t="shared" si="118"/>
        <v>200000</v>
      </c>
      <c r="J104" s="38">
        <f t="shared" si="86"/>
        <v>1</v>
      </c>
      <c r="L104" s="37">
        <f>+'[7]Programa I'!K104+'[7]Programa II'!K104+'[7]Programa III'!K104+'[7]Programa IV'!K104+'[7]Programa V'!K104</f>
        <v>0</v>
      </c>
      <c r="M104" s="37">
        <v>0</v>
      </c>
      <c r="N104" s="37">
        <f t="shared" si="119"/>
        <v>0</v>
      </c>
      <c r="O104" s="37">
        <f t="shared" si="120"/>
        <v>200000</v>
      </c>
    </row>
    <row r="105" spans="1:67" x14ac:dyDescent="0.25">
      <c r="B105" s="23">
        <v>2.02</v>
      </c>
      <c r="C105" s="169" t="s">
        <v>194</v>
      </c>
      <c r="D105" s="21">
        <f>+D106</f>
        <v>13045100</v>
      </c>
      <c r="E105" s="21">
        <f>+E106</f>
        <v>0</v>
      </c>
      <c r="F105" s="151">
        <f t="shared" ref="F105:O105" si="121">+F106</f>
        <v>13045100</v>
      </c>
      <c r="G105" s="151">
        <f t="shared" si="121"/>
        <v>1079885.46</v>
      </c>
      <c r="H105" s="151">
        <f t="shared" si="121"/>
        <v>1125364.8500000001</v>
      </c>
      <c r="I105" s="21">
        <f t="shared" si="121"/>
        <v>11919735.15</v>
      </c>
      <c r="J105" s="22">
        <f t="shared" si="86"/>
        <v>0.91373275406091181</v>
      </c>
      <c r="K105" s="7"/>
      <c r="L105" s="21">
        <f t="shared" si="121"/>
        <v>1125364.8500000001</v>
      </c>
      <c r="M105" s="21">
        <f t="shared" si="121"/>
        <v>0</v>
      </c>
      <c r="N105" s="21">
        <f t="shared" si="121"/>
        <v>1125364.8500000001</v>
      </c>
      <c r="O105" s="21">
        <f t="shared" si="121"/>
        <v>11919735.15</v>
      </c>
    </row>
    <row r="106" spans="1:67" hidden="1" x14ac:dyDescent="0.25">
      <c r="B106" s="23" t="s">
        <v>195</v>
      </c>
      <c r="C106" s="39" t="s">
        <v>196</v>
      </c>
      <c r="D106" s="25">
        <f>+'[7]Presupuesto 2020'!U106</f>
        <v>13045100</v>
      </c>
      <c r="E106" s="25">
        <f>+'[7]Programa I'!D106+'[7]Programa II'!D106+'[7]Programa III'!D106+'[7]Programa IV'!D106+'[7]Programa V'!D106</f>
        <v>0</v>
      </c>
      <c r="F106" s="152">
        <f>SUM(D106:E106)</f>
        <v>13045100</v>
      </c>
      <c r="G106" s="152">
        <f>+'[7]Programa I'!F106+'[7]Programa II'!F106+'[7]Programa III'!F106+'[7]Programa IV'!F106+'[7]Programa V'!F106</f>
        <v>1079885.46</v>
      </c>
      <c r="H106" s="152">
        <f>+'[7]Total Programa'!U105</f>
        <v>1125364.8500000001</v>
      </c>
      <c r="I106" s="37">
        <f>+F106-H106</f>
        <v>11919735.15</v>
      </c>
      <c r="J106" s="38">
        <f t="shared" si="86"/>
        <v>0.91373275406091181</v>
      </c>
      <c r="L106" s="37">
        <f>+'[7]Programa I'!K106+'[7]Programa II'!K106+'[7]Programa III'!K106+'[7]Programa IV'!K106+'[7]Programa V'!K106</f>
        <v>1125364.8500000001</v>
      </c>
      <c r="M106" s="37">
        <v>0</v>
      </c>
      <c r="N106" s="37">
        <f>SUM(L106:M106)</f>
        <v>1125364.8500000001</v>
      </c>
      <c r="O106" s="37">
        <f>+F106-N106</f>
        <v>11919735.15</v>
      </c>
    </row>
    <row r="107" spans="1:67" x14ac:dyDescent="0.25">
      <c r="B107" s="23">
        <v>2.0299999999999998</v>
      </c>
      <c r="C107" s="169" t="s">
        <v>197</v>
      </c>
      <c r="D107" s="21">
        <f>SUM(D108:D114)</f>
        <v>22102688</v>
      </c>
      <c r="E107" s="21">
        <f>SUM(E108:E114)</f>
        <v>1821200</v>
      </c>
      <c r="F107" s="151">
        <f t="shared" ref="F107:I107" si="122">SUM(F108:F114)</f>
        <v>23923888</v>
      </c>
      <c r="G107" s="151">
        <f t="shared" si="122"/>
        <v>282744.80000000005</v>
      </c>
      <c r="H107" s="151">
        <f t="shared" si="122"/>
        <v>282744.80000000005</v>
      </c>
      <c r="I107" s="21">
        <f t="shared" si="122"/>
        <v>23641143.199999999</v>
      </c>
      <c r="J107" s="22">
        <f t="shared" si="86"/>
        <v>0.9881814862199656</v>
      </c>
      <c r="K107" s="7"/>
      <c r="L107" s="21">
        <f t="shared" ref="L107:O107" si="123">SUM(L108:L114)</f>
        <v>282744.80000000005</v>
      </c>
      <c r="M107" s="21">
        <f t="shared" si="123"/>
        <v>0</v>
      </c>
      <c r="N107" s="21">
        <f t="shared" si="123"/>
        <v>282744.80000000005</v>
      </c>
      <c r="O107" s="21">
        <f t="shared" si="123"/>
        <v>23641143.199999999</v>
      </c>
    </row>
    <row r="108" spans="1:67" hidden="1" x14ac:dyDescent="0.25">
      <c r="B108" s="23" t="s">
        <v>198</v>
      </c>
      <c r="C108" s="30" t="s">
        <v>199</v>
      </c>
      <c r="D108" s="25">
        <f>+'[7]Presupuesto 2020'!U108</f>
        <v>1000000</v>
      </c>
      <c r="E108" s="25">
        <f>+'[7]Programa I'!D108+'[7]Programa II'!D108+'[7]Programa III'!D108+'[7]Programa IV'!D108+'[7]Programa V'!D108</f>
        <v>0</v>
      </c>
      <c r="F108" s="152">
        <f t="shared" ref="F108:F114" si="124">SUM(D108:E108)</f>
        <v>1000000</v>
      </c>
      <c r="G108" s="152">
        <f>+'[7]Programa I'!F108+'[7]Programa II'!F108+'[7]Programa III'!F108+'[7]Programa IV'!F108+'[7]Programa V'!F108</f>
        <v>11079.77</v>
      </c>
      <c r="H108" s="152">
        <f>+'[7]Total Programa'!U107</f>
        <v>11079.77</v>
      </c>
      <c r="I108" s="37">
        <f t="shared" ref="I108:I114" si="125">+F108-H108</f>
        <v>988920.23</v>
      </c>
      <c r="J108" s="38">
        <f t="shared" si="86"/>
        <v>0.98892022999999996</v>
      </c>
      <c r="L108" s="37">
        <f>+'[7]Programa I'!K108+'[7]Programa II'!K108+'[7]Programa III'!K108+'[7]Programa IV'!K108+'[7]Programa V'!K108</f>
        <v>11079.77</v>
      </c>
      <c r="M108" s="37">
        <v>0</v>
      </c>
      <c r="N108" s="37">
        <f t="shared" ref="N108:N114" si="126">SUM(L108:M108)</f>
        <v>11079.77</v>
      </c>
      <c r="O108" s="37">
        <f t="shared" ref="O108:O114" si="127">+F108-N108</f>
        <v>988920.23</v>
      </c>
    </row>
    <row r="109" spans="1:67" hidden="1" x14ac:dyDescent="0.25">
      <c r="B109" s="23" t="s">
        <v>200</v>
      </c>
      <c r="C109" s="30" t="s">
        <v>201</v>
      </c>
      <c r="D109" s="25">
        <f>+'[7]Presupuesto 2020'!U109</f>
        <v>1500000</v>
      </c>
      <c r="E109" s="25">
        <f>+'[7]Programa I'!D109+'[7]Programa II'!D109+'[7]Programa III'!D109+'[7]Programa IV'!D109+'[7]Programa V'!D109</f>
        <v>0</v>
      </c>
      <c r="F109" s="152">
        <f t="shared" si="124"/>
        <v>1500000</v>
      </c>
      <c r="G109" s="152">
        <f>+'[7]Programa I'!F109+'[7]Programa II'!F109+'[7]Programa III'!F109+'[7]Programa IV'!F109+'[7]Programa V'!F109</f>
        <v>12380.53</v>
      </c>
      <c r="H109" s="152">
        <f>+'[7]Total Programa'!U108</f>
        <v>12380.53</v>
      </c>
      <c r="I109" s="37">
        <f t="shared" si="125"/>
        <v>1487619.47</v>
      </c>
      <c r="J109" s="38">
        <f t="shared" si="86"/>
        <v>0.9917463133333333</v>
      </c>
      <c r="L109" s="37">
        <f>+'[7]Programa I'!K109+'[7]Programa II'!K109+'[7]Programa III'!K109+'[7]Programa IV'!K109+'[7]Programa V'!K109</f>
        <v>12380.53</v>
      </c>
      <c r="M109" s="37">
        <v>0</v>
      </c>
      <c r="N109" s="37">
        <f t="shared" si="126"/>
        <v>12380.53</v>
      </c>
      <c r="O109" s="37">
        <f t="shared" si="127"/>
        <v>1487619.47</v>
      </c>
    </row>
    <row r="110" spans="1:67" hidden="1" x14ac:dyDescent="0.25">
      <c r="B110" s="23" t="s">
        <v>202</v>
      </c>
      <c r="C110" s="30" t="s">
        <v>203</v>
      </c>
      <c r="D110" s="25">
        <f>+'[7]Presupuesto 2020'!U110</f>
        <v>1000000</v>
      </c>
      <c r="E110" s="25">
        <f>+'[7]Programa I'!D110+'[7]Programa II'!D110+'[7]Programa III'!D110+'[7]Programa IV'!D110+'[7]Programa V'!D110</f>
        <v>0</v>
      </c>
      <c r="F110" s="152">
        <f t="shared" si="124"/>
        <v>1000000</v>
      </c>
      <c r="G110" s="152">
        <f>+'[7]Programa I'!F110+'[7]Programa II'!F110+'[7]Programa III'!F110+'[7]Programa IV'!F110+'[7]Programa V'!F110</f>
        <v>0</v>
      </c>
      <c r="H110" s="152">
        <f>+'[7]Total Programa'!U109</f>
        <v>0</v>
      </c>
      <c r="I110" s="37">
        <f t="shared" si="125"/>
        <v>1000000</v>
      </c>
      <c r="J110" s="38">
        <f t="shared" si="86"/>
        <v>1</v>
      </c>
      <c r="L110" s="37">
        <f>+'[7]Programa I'!K110+'[7]Programa II'!K110+'[7]Programa III'!K110+'[7]Programa IV'!K110+'[7]Programa V'!K110</f>
        <v>0</v>
      </c>
      <c r="M110" s="37">
        <v>0</v>
      </c>
      <c r="N110" s="37">
        <f t="shared" si="126"/>
        <v>0</v>
      </c>
      <c r="O110" s="37">
        <f t="shared" si="127"/>
        <v>1000000</v>
      </c>
    </row>
    <row r="111" spans="1:67" hidden="1" x14ac:dyDescent="0.25">
      <c r="B111" s="23" t="s">
        <v>204</v>
      </c>
      <c r="C111" s="30" t="s">
        <v>205</v>
      </c>
      <c r="D111" s="25">
        <f>+'[7]Presupuesto 2020'!U111</f>
        <v>15102688</v>
      </c>
      <c r="E111" s="25">
        <f>+'[7]Programa I'!D111+'[7]Programa II'!D111+'[7]Programa III'!D111+'[7]Programa IV'!D111+'[7]Programa V'!D111</f>
        <v>1821200</v>
      </c>
      <c r="F111" s="152">
        <f t="shared" si="124"/>
        <v>16923888</v>
      </c>
      <c r="G111" s="152">
        <f>+'[7]Programa I'!F111+'[7]Programa II'!F111+'[7]Programa III'!F111+'[7]Programa IV'!F111+'[7]Programa V'!F111</f>
        <v>193733.43000000002</v>
      </c>
      <c r="H111" s="152">
        <f>+'[7]Total Programa'!U110</f>
        <v>193733.43000000002</v>
      </c>
      <c r="I111" s="37">
        <f t="shared" si="125"/>
        <v>16730154.57</v>
      </c>
      <c r="J111" s="38">
        <f t="shared" si="86"/>
        <v>0.98855266413958776</v>
      </c>
      <c r="L111" s="37">
        <f>+'[7]Programa I'!K111+'[7]Programa II'!K111+'[7]Programa III'!K111+'[7]Programa IV'!K111+'[7]Programa V'!K111</f>
        <v>193733.43000000002</v>
      </c>
      <c r="M111" s="37">
        <v>0</v>
      </c>
      <c r="N111" s="37">
        <f t="shared" si="126"/>
        <v>193733.43000000002</v>
      </c>
      <c r="O111" s="37">
        <f t="shared" si="127"/>
        <v>16730154.57</v>
      </c>
    </row>
    <row r="112" spans="1:67" hidden="1" x14ac:dyDescent="0.25">
      <c r="B112" s="23" t="s">
        <v>206</v>
      </c>
      <c r="C112" s="30" t="s">
        <v>207</v>
      </c>
      <c r="D112" s="25">
        <f>+'[7]Presupuesto 2020'!U112</f>
        <v>1000000</v>
      </c>
      <c r="E112" s="25">
        <f>+'[7]Programa I'!D112+'[7]Programa II'!D112+'[7]Programa III'!D112+'[7]Programa IV'!D112+'[7]Programa V'!D112</f>
        <v>0</v>
      </c>
      <c r="F112" s="152">
        <f t="shared" si="124"/>
        <v>1000000</v>
      </c>
      <c r="G112" s="152">
        <f>+'[7]Programa I'!F112+'[7]Programa II'!F112+'[7]Programa III'!F112+'[7]Programa IV'!F112+'[7]Programa V'!F112</f>
        <v>0</v>
      </c>
      <c r="H112" s="152">
        <f>+'[7]Total Programa'!U111</f>
        <v>0</v>
      </c>
      <c r="I112" s="37">
        <f t="shared" si="125"/>
        <v>1000000</v>
      </c>
      <c r="J112" s="38">
        <f t="shared" si="86"/>
        <v>1</v>
      </c>
      <c r="L112" s="37">
        <f>+'[7]Programa I'!K112+'[7]Programa II'!K112+'[7]Programa III'!K112+'[7]Programa IV'!K112+'[7]Programa V'!K112</f>
        <v>0</v>
      </c>
      <c r="M112" s="37">
        <v>0</v>
      </c>
      <c r="N112" s="37">
        <f t="shared" si="126"/>
        <v>0</v>
      </c>
      <c r="O112" s="37">
        <f t="shared" si="127"/>
        <v>1000000</v>
      </c>
    </row>
    <row r="113" spans="1:15" hidden="1" x14ac:dyDescent="0.25">
      <c r="B113" s="23" t="s">
        <v>208</v>
      </c>
      <c r="C113" s="30" t="s">
        <v>209</v>
      </c>
      <c r="D113" s="25">
        <f>+'[7]Presupuesto 2020'!U113</f>
        <v>500000</v>
      </c>
      <c r="E113" s="25">
        <f>+'[7]Programa I'!D113+'[7]Programa II'!D113+'[7]Programa III'!D113+'[7]Programa IV'!D113+'[7]Programa V'!D113</f>
        <v>0</v>
      </c>
      <c r="F113" s="152">
        <f t="shared" si="124"/>
        <v>500000</v>
      </c>
      <c r="G113" s="152">
        <f>+'[7]Programa I'!F113+'[7]Programa II'!F113+'[7]Programa III'!F113+'[7]Programa IV'!F113+'[7]Programa V'!F113</f>
        <v>5876</v>
      </c>
      <c r="H113" s="152">
        <f>+'[7]Total Programa'!U112</f>
        <v>5876</v>
      </c>
      <c r="I113" s="37">
        <f t="shared" si="125"/>
        <v>494124</v>
      </c>
      <c r="J113" s="38">
        <f t="shared" si="86"/>
        <v>0.98824800000000002</v>
      </c>
      <c r="L113" s="37">
        <f>+'[7]Programa I'!K113+'[7]Programa II'!K113+'[7]Programa III'!K113+'[7]Programa IV'!K113+'[7]Programa V'!K113</f>
        <v>5876</v>
      </c>
      <c r="M113" s="37">
        <v>0</v>
      </c>
      <c r="N113" s="37">
        <f t="shared" si="126"/>
        <v>5876</v>
      </c>
      <c r="O113" s="37">
        <f t="shared" si="127"/>
        <v>494124</v>
      </c>
    </row>
    <row r="114" spans="1:15" hidden="1" x14ac:dyDescent="0.25">
      <c r="B114" s="23" t="s">
        <v>210</v>
      </c>
      <c r="C114" s="30" t="s">
        <v>211</v>
      </c>
      <c r="D114" s="25">
        <f>+'[7]Presupuesto 2020'!U114</f>
        <v>2000000</v>
      </c>
      <c r="E114" s="25">
        <f>+'[7]Programa I'!D114+'[7]Programa II'!D114+'[7]Programa III'!D114+'[7]Programa IV'!D114+'[7]Programa V'!D114</f>
        <v>0</v>
      </c>
      <c r="F114" s="152">
        <f t="shared" si="124"/>
        <v>2000000</v>
      </c>
      <c r="G114" s="152">
        <f>+'[7]Programa I'!F114+'[7]Programa II'!F114+'[7]Programa III'!F114+'[7]Programa IV'!F114+'[7]Programa V'!F114</f>
        <v>59675.07</v>
      </c>
      <c r="H114" s="152">
        <f>+'[7]Total Programa'!U113</f>
        <v>59675.07</v>
      </c>
      <c r="I114" s="37">
        <f t="shared" si="125"/>
        <v>1940324.93</v>
      </c>
      <c r="J114" s="38">
        <f t="shared" si="86"/>
        <v>0.97016246499999992</v>
      </c>
      <c r="L114" s="37">
        <f>+'[7]Programa I'!K114+'[7]Programa II'!K114+'[7]Programa III'!K114+'[7]Programa IV'!K114+'[7]Programa V'!K114</f>
        <v>59675.07</v>
      </c>
      <c r="M114" s="37">
        <v>0</v>
      </c>
      <c r="N114" s="37">
        <f t="shared" si="126"/>
        <v>59675.07</v>
      </c>
      <c r="O114" s="37">
        <f t="shared" si="127"/>
        <v>1940324.93</v>
      </c>
    </row>
    <row r="115" spans="1:15" x14ac:dyDescent="0.25">
      <c r="B115" s="23">
        <v>2.04</v>
      </c>
      <c r="C115" s="169" t="s">
        <v>212</v>
      </c>
      <c r="D115" s="21">
        <f>SUM(D116:D117)</f>
        <v>18723926</v>
      </c>
      <c r="E115" s="21">
        <f>SUM(E116:E117)</f>
        <v>0</v>
      </c>
      <c r="F115" s="151">
        <f t="shared" ref="F115:I115" si="128">SUM(F116:F117)</f>
        <v>18723926</v>
      </c>
      <c r="G115" s="151">
        <f t="shared" si="128"/>
        <v>224250.65</v>
      </c>
      <c r="H115" s="151">
        <f t="shared" si="128"/>
        <v>224250.65</v>
      </c>
      <c r="I115" s="21">
        <f t="shared" si="128"/>
        <v>18499675.350000001</v>
      </c>
      <c r="J115" s="22">
        <f t="shared" si="86"/>
        <v>0.98802331038907121</v>
      </c>
      <c r="K115" s="7"/>
      <c r="L115" s="21">
        <f t="shared" ref="L115:O115" si="129">SUM(L116:L117)</f>
        <v>224250.65</v>
      </c>
      <c r="M115" s="21">
        <f t="shared" si="129"/>
        <v>0</v>
      </c>
      <c r="N115" s="21">
        <f t="shared" si="129"/>
        <v>224250.65</v>
      </c>
      <c r="O115" s="21">
        <f t="shared" si="129"/>
        <v>18499675.350000001</v>
      </c>
    </row>
    <row r="116" spans="1:15" hidden="1" x14ac:dyDescent="0.25">
      <c r="B116" s="23" t="s">
        <v>213</v>
      </c>
      <c r="C116" s="30" t="s">
        <v>214</v>
      </c>
      <c r="D116" s="25">
        <f>+'[7]Presupuesto 2020'!U116</f>
        <v>1508928</v>
      </c>
      <c r="E116" s="25">
        <f>+'[7]Programa I'!D116+'[7]Programa II'!D116+'[7]Programa III'!D116+'[7]Programa IV'!D116+'[7]Programa V'!D116</f>
        <v>0</v>
      </c>
      <c r="F116" s="152">
        <f t="shared" ref="F116:F117" si="130">SUM(D116:E116)</f>
        <v>1508928</v>
      </c>
      <c r="G116" s="152">
        <f>+'[7]Programa I'!F116+'[7]Programa II'!F116+'[7]Programa III'!F116+'[7]Programa IV'!F116+'[7]Programa V'!F116</f>
        <v>19255.09</v>
      </c>
      <c r="H116" s="152">
        <f>+'[7]Total Programa'!U115</f>
        <v>19255.09</v>
      </c>
      <c r="I116" s="37">
        <f t="shared" ref="I116:I117" si="131">+F116-H116</f>
        <v>1489672.91</v>
      </c>
      <c r="J116" s="38">
        <f t="shared" si="86"/>
        <v>0.98723922546337528</v>
      </c>
      <c r="L116" s="37">
        <f>+'[7]Programa I'!K116+'[7]Programa II'!K116+'[7]Programa III'!K116+'[7]Programa IV'!K116+'[7]Programa V'!K116</f>
        <v>19255.09</v>
      </c>
      <c r="M116" s="37">
        <v>0</v>
      </c>
      <c r="N116" s="37">
        <f t="shared" ref="N116:N117" si="132">SUM(L116:M116)</f>
        <v>19255.09</v>
      </c>
      <c r="O116" s="37">
        <f t="shared" ref="O116:O117" si="133">+F116-N116</f>
        <v>1489672.91</v>
      </c>
    </row>
    <row r="117" spans="1:15" hidden="1" x14ac:dyDescent="0.25">
      <c r="B117" s="23" t="s">
        <v>215</v>
      </c>
      <c r="C117" s="30" t="s">
        <v>216</v>
      </c>
      <c r="D117" s="25">
        <f>+'[7]Presupuesto 2020'!U117</f>
        <v>17214998</v>
      </c>
      <c r="E117" s="25">
        <f>+'[7]Programa I'!D117+'[7]Programa II'!D117+'[7]Programa III'!D117+'[7]Programa IV'!D117+'[7]Programa V'!D117</f>
        <v>0</v>
      </c>
      <c r="F117" s="152">
        <f t="shared" si="130"/>
        <v>17214998</v>
      </c>
      <c r="G117" s="152">
        <f>+'[7]Programa I'!F117+'[7]Programa II'!F117+'[7]Programa III'!F117+'[7]Programa IV'!F117+'[7]Programa V'!F117</f>
        <v>204995.56</v>
      </c>
      <c r="H117" s="152">
        <f>+'[7]Total Programa'!U116</f>
        <v>204995.56</v>
      </c>
      <c r="I117" s="37">
        <f t="shared" si="131"/>
        <v>17010002.440000001</v>
      </c>
      <c r="J117" s="38">
        <f t="shared" si="86"/>
        <v>0.98809203695521786</v>
      </c>
      <c r="L117" s="37">
        <f>+'[7]Programa I'!K117+'[7]Programa II'!K117+'[7]Programa III'!K117+'[7]Programa IV'!K117+'[7]Programa V'!K117</f>
        <v>204995.56</v>
      </c>
      <c r="M117" s="37">
        <v>0</v>
      </c>
      <c r="N117" s="37">
        <f t="shared" si="132"/>
        <v>204995.56</v>
      </c>
      <c r="O117" s="37">
        <f t="shared" si="133"/>
        <v>17010002.440000001</v>
      </c>
    </row>
    <row r="118" spans="1:15" x14ac:dyDescent="0.25">
      <c r="B118" s="23">
        <v>2.99</v>
      </c>
      <c r="C118" s="169" t="s">
        <v>217</v>
      </c>
      <c r="D118" s="21">
        <f>SUM(D119:D126)</f>
        <v>44289702.514299996</v>
      </c>
      <c r="E118" s="21">
        <f>SUM(E119:E126)</f>
        <v>4000000</v>
      </c>
      <c r="F118" s="151">
        <f t="shared" ref="F118:I118" si="134">SUM(F119:F126)</f>
        <v>48289702.514299996</v>
      </c>
      <c r="G118" s="151">
        <f t="shared" si="134"/>
        <v>1322480.2100000002</v>
      </c>
      <c r="H118" s="151">
        <f t="shared" si="134"/>
        <v>2505677.7600000002</v>
      </c>
      <c r="I118" s="21">
        <f t="shared" si="134"/>
        <v>45784024.754299998</v>
      </c>
      <c r="J118" s="22">
        <f t="shared" si="86"/>
        <v>0.94811155112711676</v>
      </c>
      <c r="K118" s="7"/>
      <c r="L118" s="21">
        <f t="shared" ref="L118:O118" si="135">SUM(L119:L126)</f>
        <v>2505677.7600000002</v>
      </c>
      <c r="M118" s="21">
        <f t="shared" si="135"/>
        <v>0</v>
      </c>
      <c r="N118" s="21">
        <f t="shared" si="135"/>
        <v>2505677.7600000002</v>
      </c>
      <c r="O118" s="21">
        <f t="shared" si="135"/>
        <v>45784024.754299998</v>
      </c>
    </row>
    <row r="119" spans="1:15" hidden="1" x14ac:dyDescent="0.25">
      <c r="B119" s="23" t="s">
        <v>218</v>
      </c>
      <c r="C119" s="30" t="s">
        <v>219</v>
      </c>
      <c r="D119" s="25">
        <f>+'[7]Presupuesto 2020'!U119</f>
        <v>9084160.9671999998</v>
      </c>
      <c r="E119" s="25">
        <f>+'[7]Programa I'!D119+'[7]Programa II'!D119+'[7]Programa III'!D119+'[7]Programa IV'!D119+'[7]Programa V'!D119</f>
        <v>0</v>
      </c>
      <c r="F119" s="152">
        <f t="shared" ref="F119:F126" si="136">SUM(D119:E119)</f>
        <v>9084160.9671999998</v>
      </c>
      <c r="G119" s="152">
        <f>+'[7]Programa I'!F119+'[7]Programa II'!F119+'[7]Programa III'!F119+'[7]Programa IV'!F119+'[7]Programa V'!F119</f>
        <v>94624</v>
      </c>
      <c r="H119" s="152">
        <f>+'[7]Total Programa'!U118</f>
        <v>188884.77000000002</v>
      </c>
      <c r="I119" s="37">
        <f t="shared" ref="I119:I126" si="137">+F119-H119</f>
        <v>8895276.1972000003</v>
      </c>
      <c r="J119" s="38">
        <f t="shared" si="86"/>
        <v>0.97920724096787781</v>
      </c>
      <c r="L119" s="37">
        <f>+'[7]Programa I'!K119+'[7]Programa II'!K119+'[7]Programa III'!K119+'[7]Programa IV'!K119+'[7]Programa V'!K119</f>
        <v>188884.77000000002</v>
      </c>
      <c r="M119" s="37">
        <v>0</v>
      </c>
      <c r="N119" s="37">
        <f t="shared" ref="N119:N126" si="138">SUM(L119:M119)</f>
        <v>188884.77000000002</v>
      </c>
      <c r="O119" s="37">
        <f t="shared" ref="O119:O126" si="139">+F119-N119</f>
        <v>8895276.1972000003</v>
      </c>
    </row>
    <row r="120" spans="1:15" hidden="1" x14ac:dyDescent="0.25">
      <c r="B120" s="23" t="s">
        <v>220</v>
      </c>
      <c r="C120" s="30" t="s">
        <v>221</v>
      </c>
      <c r="D120" s="25">
        <f>+'[7]Presupuesto 2020'!U120</f>
        <v>350000</v>
      </c>
      <c r="E120" s="25">
        <f>+'[7]Programa I'!D120+'[7]Programa II'!D120+'[7]Programa III'!D120+'[7]Programa IV'!D120+'[7]Programa V'!D120</f>
        <v>0</v>
      </c>
      <c r="F120" s="152">
        <f t="shared" si="136"/>
        <v>350000</v>
      </c>
      <c r="G120" s="152">
        <f>+'[7]Programa I'!F120+'[7]Programa II'!F120+'[7]Programa III'!F120+'[7]Programa IV'!F120+'[7]Programa V'!F120</f>
        <v>23835</v>
      </c>
      <c r="H120" s="152">
        <f>+'[7]Total Programa'!U119</f>
        <v>23835</v>
      </c>
      <c r="I120" s="37">
        <f t="shared" si="137"/>
        <v>326165</v>
      </c>
      <c r="J120" s="38">
        <f t="shared" si="86"/>
        <v>0.93189999999999995</v>
      </c>
      <c r="L120" s="37">
        <f>+'[7]Programa I'!K120+'[7]Programa II'!K120+'[7]Programa III'!K120+'[7]Programa IV'!K120+'[7]Programa V'!K120</f>
        <v>23835</v>
      </c>
      <c r="M120" s="37">
        <v>0</v>
      </c>
      <c r="N120" s="37">
        <f t="shared" si="138"/>
        <v>23835</v>
      </c>
      <c r="O120" s="37">
        <f t="shared" si="139"/>
        <v>326165</v>
      </c>
    </row>
    <row r="121" spans="1:15" hidden="1" x14ac:dyDescent="0.25">
      <c r="B121" s="23" t="s">
        <v>222</v>
      </c>
      <c r="C121" s="30" t="s">
        <v>223</v>
      </c>
      <c r="D121" s="25">
        <f>+'[7]Presupuesto 2020'!U121</f>
        <v>20957256.247099999</v>
      </c>
      <c r="E121" s="25">
        <f>+'[7]Programa I'!D121+'[7]Programa II'!D121+'[7]Programa III'!D121+'[7]Programa IV'!D121+'[7]Programa V'!D121</f>
        <v>0</v>
      </c>
      <c r="F121" s="152">
        <f t="shared" si="136"/>
        <v>20957256.247099999</v>
      </c>
      <c r="G121" s="152">
        <f>+'[7]Programa I'!F121+'[7]Programa II'!F121+'[7]Programa III'!F121+'[7]Programa IV'!F121+'[7]Programa V'!F121</f>
        <v>924650.47000000009</v>
      </c>
      <c r="H121" s="152">
        <f>+'[7]Total Programa'!U120</f>
        <v>1828791.56</v>
      </c>
      <c r="I121" s="37">
        <f t="shared" si="137"/>
        <v>19128464.687100001</v>
      </c>
      <c r="J121" s="38">
        <f t="shared" si="86"/>
        <v>0.91273707118730962</v>
      </c>
      <c r="L121" s="37">
        <f>+'[7]Programa I'!K121+'[7]Programa II'!K121+'[7]Programa III'!K121+'[7]Programa IV'!K121+'[7]Programa V'!K121</f>
        <v>1828791.56</v>
      </c>
      <c r="M121" s="37">
        <v>0</v>
      </c>
      <c r="N121" s="37">
        <f t="shared" si="138"/>
        <v>1828791.56</v>
      </c>
      <c r="O121" s="37">
        <f t="shared" si="139"/>
        <v>19128464.687100001</v>
      </c>
    </row>
    <row r="122" spans="1:15" hidden="1" x14ac:dyDescent="0.25">
      <c r="B122" s="23" t="s">
        <v>224</v>
      </c>
      <c r="C122" s="30" t="s">
        <v>225</v>
      </c>
      <c r="D122" s="25">
        <f>+'[7]Presupuesto 2020'!U122</f>
        <v>1549070</v>
      </c>
      <c r="E122" s="25">
        <f>+'[7]Programa I'!D122+'[7]Programa II'!D122+'[7]Programa III'!D122+'[7]Programa IV'!D122+'[7]Programa V'!D122</f>
        <v>0</v>
      </c>
      <c r="F122" s="152">
        <f t="shared" si="136"/>
        <v>1549070</v>
      </c>
      <c r="G122" s="152">
        <f>+'[7]Programa I'!F122+'[7]Programa II'!F122+'[7]Programa III'!F122+'[7]Programa IV'!F122+'[7]Programa V'!F122</f>
        <v>37800</v>
      </c>
      <c r="H122" s="152">
        <f>+'[7]Total Programa'!U121</f>
        <v>43250.82</v>
      </c>
      <c r="I122" s="37">
        <f t="shared" si="137"/>
        <v>1505819.18</v>
      </c>
      <c r="J122" s="38">
        <f t="shared" si="86"/>
        <v>0.97207949285700446</v>
      </c>
      <c r="L122" s="37">
        <f>+'[7]Programa I'!K122+'[7]Programa II'!K122+'[7]Programa III'!K122+'[7]Programa IV'!K122+'[7]Programa V'!K122</f>
        <v>43250.82</v>
      </c>
      <c r="M122" s="37">
        <v>0</v>
      </c>
      <c r="N122" s="37">
        <f t="shared" si="138"/>
        <v>43250.82</v>
      </c>
      <c r="O122" s="37">
        <f t="shared" si="139"/>
        <v>1505819.18</v>
      </c>
    </row>
    <row r="123" spans="1:15" hidden="1" x14ac:dyDescent="0.25">
      <c r="B123" s="23" t="s">
        <v>226</v>
      </c>
      <c r="C123" s="30" t="s">
        <v>227</v>
      </c>
      <c r="D123" s="25">
        <f>+'[7]Presupuesto 2020'!U123</f>
        <v>7276025.2999999998</v>
      </c>
      <c r="E123" s="25">
        <f>+'[7]Programa I'!D123+'[7]Programa II'!D123+'[7]Programa III'!D123+'[7]Programa IV'!D123+'[7]Programa V'!D123</f>
        <v>0</v>
      </c>
      <c r="F123" s="152">
        <f t="shared" si="136"/>
        <v>7276025.2999999998</v>
      </c>
      <c r="G123" s="152">
        <f>+'[7]Programa I'!F123+'[7]Programa II'!F123+'[7]Programa III'!F123+'[7]Programa IV'!F123+'[7]Programa V'!F123</f>
        <v>139303.35</v>
      </c>
      <c r="H123" s="152">
        <f>+'[7]Total Programa'!U122</f>
        <v>318648.21999999997</v>
      </c>
      <c r="I123" s="37">
        <f t="shared" si="137"/>
        <v>6957377.0800000001</v>
      </c>
      <c r="J123" s="38">
        <f t="shared" si="86"/>
        <v>0.956205729521034</v>
      </c>
      <c r="L123" s="37">
        <f>+'[7]Programa I'!K123+'[7]Programa II'!K123+'[7]Programa III'!K123+'[7]Programa IV'!K123+'[7]Programa V'!K123</f>
        <v>318648.21999999997</v>
      </c>
      <c r="M123" s="37">
        <v>0</v>
      </c>
      <c r="N123" s="37">
        <f t="shared" si="138"/>
        <v>318648.21999999997</v>
      </c>
      <c r="O123" s="37">
        <f t="shared" si="139"/>
        <v>6957377.0800000001</v>
      </c>
    </row>
    <row r="124" spans="1:15" hidden="1" x14ac:dyDescent="0.25">
      <c r="B124" s="23" t="s">
        <v>228</v>
      </c>
      <c r="C124" s="30" t="s">
        <v>229</v>
      </c>
      <c r="D124" s="25">
        <f>+'[7]Presupuesto 2020'!U124</f>
        <v>570400</v>
      </c>
      <c r="E124" s="25">
        <f>+'[7]Programa I'!D124+'[7]Programa II'!D124+'[7]Programa III'!D124+'[7]Programa IV'!D124+'[7]Programa V'!D124</f>
        <v>0</v>
      </c>
      <c r="F124" s="152">
        <f t="shared" si="136"/>
        <v>570400</v>
      </c>
      <c r="G124" s="152">
        <f>+'[7]Programa I'!F124+'[7]Programa II'!F124+'[7]Programa III'!F124+'[7]Programa IV'!F124+'[7]Programa V'!F124</f>
        <v>0</v>
      </c>
      <c r="H124" s="152">
        <f>+'[7]Total Programa'!U123</f>
        <v>0</v>
      </c>
      <c r="I124" s="37">
        <f t="shared" si="137"/>
        <v>570400</v>
      </c>
      <c r="J124" s="38">
        <f t="shared" si="86"/>
        <v>1</v>
      </c>
      <c r="L124" s="37">
        <f>+'[7]Programa I'!K124+'[7]Programa II'!K124+'[7]Programa III'!K124+'[7]Programa IV'!K124+'[7]Programa V'!K124</f>
        <v>0</v>
      </c>
      <c r="M124" s="37">
        <v>0</v>
      </c>
      <c r="N124" s="37">
        <f t="shared" si="138"/>
        <v>0</v>
      </c>
      <c r="O124" s="37">
        <f t="shared" si="139"/>
        <v>570400</v>
      </c>
    </row>
    <row r="125" spans="1:15" hidden="1" x14ac:dyDescent="0.25">
      <c r="B125" s="23" t="s">
        <v>230</v>
      </c>
      <c r="C125" s="30" t="s">
        <v>231</v>
      </c>
      <c r="D125" s="25">
        <f>+'[7]Presupuesto 2020'!U125</f>
        <v>333530</v>
      </c>
      <c r="E125" s="25">
        <f>+'[7]Programa I'!D125+'[7]Programa II'!D125+'[7]Programa III'!D125+'[7]Programa IV'!D125+'[7]Programa V'!D125</f>
        <v>0</v>
      </c>
      <c r="F125" s="152">
        <f t="shared" si="136"/>
        <v>333530</v>
      </c>
      <c r="G125" s="152">
        <f>+'[7]Programa I'!F125+'[7]Programa II'!F125+'[7]Programa III'!F125+'[7]Programa IV'!F125+'[7]Programa V'!F125</f>
        <v>85480.41</v>
      </c>
      <c r="H125" s="152">
        <f>+'[7]Total Programa'!U124</f>
        <v>85480.41</v>
      </c>
      <c r="I125" s="37">
        <f t="shared" si="137"/>
        <v>248049.59</v>
      </c>
      <c r="J125" s="38">
        <f t="shared" si="86"/>
        <v>0.74370998111114439</v>
      </c>
      <c r="L125" s="37">
        <f>+'[7]Programa I'!K125+'[7]Programa II'!K125+'[7]Programa III'!K125+'[7]Programa IV'!K125+'[7]Programa V'!K125</f>
        <v>85480.41</v>
      </c>
      <c r="M125" s="37">
        <v>0</v>
      </c>
      <c r="N125" s="37">
        <f t="shared" si="138"/>
        <v>85480.41</v>
      </c>
      <c r="O125" s="37">
        <f t="shared" si="139"/>
        <v>248049.59</v>
      </c>
    </row>
    <row r="126" spans="1:15" hidden="1" x14ac:dyDescent="0.25">
      <c r="B126" s="23" t="s">
        <v>232</v>
      </c>
      <c r="C126" s="30" t="s">
        <v>233</v>
      </c>
      <c r="D126" s="25">
        <f>+'[7]Presupuesto 2020'!U126</f>
        <v>4169260</v>
      </c>
      <c r="E126" s="25">
        <f>+'[7]Programa I'!D126+'[7]Programa II'!D126+'[7]Programa III'!D126+'[7]Programa IV'!D126+'[7]Programa V'!D126</f>
        <v>4000000</v>
      </c>
      <c r="F126" s="152">
        <f t="shared" si="136"/>
        <v>8169260</v>
      </c>
      <c r="G126" s="152">
        <f>+'[7]Programa I'!F126+'[7]Programa II'!F126+'[7]Programa III'!F126+'[7]Programa IV'!F126+'[7]Programa V'!F126</f>
        <v>16786.98</v>
      </c>
      <c r="H126" s="152">
        <f>+'[7]Total Programa'!U125</f>
        <v>16786.98</v>
      </c>
      <c r="I126" s="37">
        <f t="shared" si="137"/>
        <v>8152473.0199999996</v>
      </c>
      <c r="J126" s="38">
        <f t="shared" si="86"/>
        <v>0.99794510396290481</v>
      </c>
      <c r="L126" s="37">
        <f>+'[7]Programa I'!K126+'[7]Programa II'!K126+'[7]Programa III'!K126+'[7]Programa IV'!K126+'[7]Programa V'!K126</f>
        <v>16786.98</v>
      </c>
      <c r="M126" s="37">
        <v>0</v>
      </c>
      <c r="N126" s="37">
        <f t="shared" si="138"/>
        <v>16786.98</v>
      </c>
      <c r="O126" s="37">
        <f t="shared" si="139"/>
        <v>8152473.0199999996</v>
      </c>
    </row>
    <row r="127" spans="1:15" s="7" customFormat="1" x14ac:dyDescent="0.25">
      <c r="A127" s="1"/>
      <c r="B127" s="14">
        <v>3</v>
      </c>
      <c r="C127" s="167" t="s">
        <v>234</v>
      </c>
      <c r="D127" s="15">
        <f t="shared" ref="D127:I127" si="140">+D128+D131+D139+D142</f>
        <v>5117751041.6700001</v>
      </c>
      <c r="E127" s="15">
        <f t="shared" si="140"/>
        <v>0</v>
      </c>
      <c r="F127" s="147">
        <f t="shared" si="140"/>
        <v>5117751041.6700001</v>
      </c>
      <c r="G127" s="147">
        <f t="shared" si="140"/>
        <v>224685485.05000001</v>
      </c>
      <c r="H127" s="147">
        <f t="shared" si="140"/>
        <v>407866735.05000001</v>
      </c>
      <c r="I127" s="16">
        <f t="shared" si="140"/>
        <v>4709884306.6199999</v>
      </c>
      <c r="J127" s="36">
        <f t="shared" si="86"/>
        <v>0.9203035216584301</v>
      </c>
      <c r="L127" s="16">
        <f t="shared" ref="L127:O127" si="141">+L128+L131+L139+L142</f>
        <v>407866735.05000001</v>
      </c>
      <c r="M127" s="16">
        <f t="shared" si="141"/>
        <v>0</v>
      </c>
      <c r="N127" s="16">
        <f t="shared" si="141"/>
        <v>407866735.05000001</v>
      </c>
      <c r="O127" s="16">
        <f t="shared" si="141"/>
        <v>4709884306.6199999</v>
      </c>
    </row>
    <row r="128" spans="1:15" x14ac:dyDescent="0.25">
      <c r="B128" s="23">
        <v>3.01</v>
      </c>
      <c r="C128" s="169" t="s">
        <v>235</v>
      </c>
      <c r="D128" s="20">
        <f t="shared" ref="D128:F128" si="142">SUM(D129:D130)</f>
        <v>5117751041.6700001</v>
      </c>
      <c r="E128" s="20">
        <f t="shared" si="142"/>
        <v>0</v>
      </c>
      <c r="F128" s="151">
        <f t="shared" si="142"/>
        <v>5117751041.6700001</v>
      </c>
      <c r="G128" s="151">
        <f t="shared" ref="G128:I128" si="143">SUM(G129:G130)</f>
        <v>224685485.05000001</v>
      </c>
      <c r="H128" s="151">
        <f t="shared" si="143"/>
        <v>407866735.05000001</v>
      </c>
      <c r="I128" s="21">
        <f t="shared" si="143"/>
        <v>4709884306.6199999</v>
      </c>
      <c r="J128" s="22">
        <f t="shared" si="86"/>
        <v>0.9203035216584301</v>
      </c>
      <c r="K128" s="7"/>
      <c r="L128" s="21">
        <f t="shared" ref="L128:O128" si="144">SUM(L129:L130)</f>
        <v>407866735.05000001</v>
      </c>
      <c r="M128" s="21">
        <f t="shared" si="144"/>
        <v>0</v>
      </c>
      <c r="N128" s="21">
        <f t="shared" si="144"/>
        <v>407866735.05000001</v>
      </c>
      <c r="O128" s="21">
        <f t="shared" si="144"/>
        <v>4709884306.6199999</v>
      </c>
    </row>
    <row r="129" spans="2:15" hidden="1" x14ac:dyDescent="0.25">
      <c r="B129" s="23" t="s">
        <v>236</v>
      </c>
      <c r="C129" s="30" t="s">
        <v>237</v>
      </c>
      <c r="D129" s="25">
        <f>+'[7]Presupuesto 2020'!U129</f>
        <v>2062957986.1199999</v>
      </c>
      <c r="E129" s="25">
        <f>+'[7]Programa I'!D129+'[7]Programa II'!D129+'[7]Programa III'!D129+'[7]Programa IV'!D129+'[7]Programa V'!D129</f>
        <v>0</v>
      </c>
      <c r="F129" s="152">
        <f t="shared" ref="F129:F130" si="145">SUM(D129:E129)</f>
        <v>2062957986.1199999</v>
      </c>
      <c r="G129" s="152">
        <f>+'[7]Programa I'!F129+'[7]Programa II'!F129+'[7]Programa III'!F129+'[7]Programa IV'!F129+'[7]Programa V'!F129</f>
        <v>224685485.05000001</v>
      </c>
      <c r="H129" s="152">
        <f>+'[7]Total Programa'!U128</f>
        <v>224685485.05000001</v>
      </c>
      <c r="I129" s="37">
        <f t="shared" ref="I129:I130" si="146">+F129-H129</f>
        <v>1838272501.0699999</v>
      </c>
      <c r="J129" s="38">
        <f t="shared" si="86"/>
        <v>0.89108576783350435</v>
      </c>
      <c r="L129" s="37">
        <f>+'[7]Programa I'!K129+'[7]Programa II'!K129+'[7]Programa III'!K129+'[7]Programa IV'!K129+'[7]Programa V'!K129</f>
        <v>224685485.05000001</v>
      </c>
      <c r="M129" s="37">
        <v>0</v>
      </c>
      <c r="N129" s="37">
        <f t="shared" ref="N129:N130" si="147">SUM(L129:M129)</f>
        <v>224685485.05000001</v>
      </c>
      <c r="O129" s="37">
        <f t="shared" ref="O129:O130" si="148">+F129-N129</f>
        <v>1838272501.0699999</v>
      </c>
    </row>
    <row r="130" spans="2:15" hidden="1" x14ac:dyDescent="0.25">
      <c r="B130" s="23" t="s">
        <v>238</v>
      </c>
      <c r="C130" s="30" t="s">
        <v>239</v>
      </c>
      <c r="D130" s="25">
        <f>+'[7]Presupuesto 2020'!U130</f>
        <v>3054793055.5500002</v>
      </c>
      <c r="E130" s="25">
        <f>+'[7]Programa I'!D130+'[7]Programa II'!D130+'[7]Programa III'!D130+'[7]Programa IV'!D130+'[7]Programa V'!D130</f>
        <v>0</v>
      </c>
      <c r="F130" s="152">
        <f t="shared" si="145"/>
        <v>3054793055.5500002</v>
      </c>
      <c r="G130" s="152">
        <f>+'[7]Programa I'!F130+'[7]Programa II'!F130+'[7]Programa III'!F130+'[7]Programa IV'!F130+'[7]Programa V'!F130</f>
        <v>0</v>
      </c>
      <c r="H130" s="152">
        <f>+'[7]Total Programa'!U129</f>
        <v>183181250</v>
      </c>
      <c r="I130" s="37">
        <f t="shared" si="146"/>
        <v>2871611805.5500002</v>
      </c>
      <c r="J130" s="38">
        <f t="shared" si="86"/>
        <v>0.94003480868624045</v>
      </c>
      <c r="L130" s="37">
        <f>+'[7]Programa I'!K130+'[7]Programa II'!K130+'[7]Programa III'!K130+'[7]Programa IV'!K130+'[7]Programa V'!K130</f>
        <v>183181250</v>
      </c>
      <c r="M130" s="37">
        <v>0</v>
      </c>
      <c r="N130" s="37">
        <f t="shared" si="147"/>
        <v>183181250</v>
      </c>
      <c r="O130" s="37">
        <f t="shared" si="148"/>
        <v>2871611805.5500002</v>
      </c>
    </row>
    <row r="131" spans="2:15" s="7" customFormat="1" hidden="1" x14ac:dyDescent="0.25">
      <c r="B131" s="19">
        <v>3.02</v>
      </c>
      <c r="C131" s="29" t="s">
        <v>240</v>
      </c>
      <c r="D131" s="20">
        <f t="shared" ref="D131:F131" si="149">SUM(D132:D138)</f>
        <v>0</v>
      </c>
      <c r="E131" s="20">
        <f t="shared" si="149"/>
        <v>0</v>
      </c>
      <c r="F131" s="21">
        <f t="shared" si="149"/>
        <v>0</v>
      </c>
      <c r="G131" s="21">
        <f t="shared" ref="G131:I131" si="150">SUM(G132:G138)</f>
        <v>0</v>
      </c>
      <c r="H131" s="21">
        <f t="shared" si="150"/>
        <v>0</v>
      </c>
      <c r="I131" s="21">
        <f t="shared" si="150"/>
        <v>0</v>
      </c>
      <c r="J131" s="22">
        <f t="shared" si="86"/>
        <v>0</v>
      </c>
      <c r="L131" s="21">
        <f t="shared" ref="L131:O131" si="151">SUM(L132:L138)</f>
        <v>0</v>
      </c>
      <c r="M131" s="21">
        <f t="shared" si="151"/>
        <v>0</v>
      </c>
      <c r="N131" s="21">
        <f t="shared" si="151"/>
        <v>0</v>
      </c>
      <c r="O131" s="21">
        <f t="shared" si="151"/>
        <v>0</v>
      </c>
    </row>
    <row r="132" spans="2:15" hidden="1" x14ac:dyDescent="0.25">
      <c r="B132" s="23" t="s">
        <v>241</v>
      </c>
      <c r="C132" s="30" t="s">
        <v>242</v>
      </c>
      <c r="D132" s="25">
        <f>+'[7]Presupuesto 2020'!U132</f>
        <v>0</v>
      </c>
      <c r="E132" s="25">
        <f>+'[7]Programa I'!D132+'[7]Programa II'!D132+'[7]Programa III'!D132+'[7]Programa IV'!D132+'[7]Programa V'!D132</f>
        <v>0</v>
      </c>
      <c r="F132" s="37">
        <f t="shared" ref="F132:F138" si="152">SUM(D132:E132)</f>
        <v>0</v>
      </c>
      <c r="G132" s="37">
        <f>+'[7]Programa I'!F132+'[7]Programa II'!F132+'[7]Programa III'!F132+'[7]Programa IV'!F132+'[7]Programa V'!F132</f>
        <v>0</v>
      </c>
      <c r="H132" s="37">
        <f>+'[7]Total Programa'!U131</f>
        <v>0</v>
      </c>
      <c r="I132" s="37">
        <f t="shared" ref="I132:I138" si="153">+F132-H132</f>
        <v>0</v>
      </c>
      <c r="J132" s="38">
        <f t="shared" si="86"/>
        <v>0</v>
      </c>
      <c r="L132" s="37">
        <f>+'[7]Programa I'!K132+'[7]Programa II'!K132+'[7]Programa III'!K132+'[7]Programa IV'!K132+'[7]Programa V'!K132</f>
        <v>0</v>
      </c>
      <c r="M132" s="37">
        <v>0</v>
      </c>
      <c r="N132" s="37">
        <f t="shared" ref="N132:N138" si="154">SUM(L132:M132)</f>
        <v>0</v>
      </c>
      <c r="O132" s="37">
        <f t="shared" ref="O132:O138" si="155">+F132-N132</f>
        <v>0</v>
      </c>
    </row>
    <row r="133" spans="2:15" hidden="1" x14ac:dyDescent="0.25">
      <c r="B133" s="23" t="s">
        <v>243</v>
      </c>
      <c r="C133" s="30" t="s">
        <v>244</v>
      </c>
      <c r="D133" s="25">
        <f>+'[7]Presupuesto 2020'!U133</f>
        <v>0</v>
      </c>
      <c r="E133" s="25">
        <f>+'[7]Programa I'!D133+'[7]Programa II'!D133+'[7]Programa III'!D133+'[7]Programa IV'!D133+'[7]Programa V'!D133</f>
        <v>0</v>
      </c>
      <c r="F133" s="37">
        <f t="shared" si="152"/>
        <v>0</v>
      </c>
      <c r="G133" s="37">
        <f>+'[7]Programa I'!F133+'[7]Programa II'!F133+'[7]Programa III'!F133+'[7]Programa IV'!F133+'[7]Programa V'!F133</f>
        <v>0</v>
      </c>
      <c r="H133" s="37">
        <f>+'[7]Total Programa'!U132</f>
        <v>0</v>
      </c>
      <c r="I133" s="37">
        <f t="shared" si="153"/>
        <v>0</v>
      </c>
      <c r="J133" s="38">
        <f t="shared" si="86"/>
        <v>0</v>
      </c>
      <c r="L133" s="37">
        <f>+'[7]Programa I'!K133+'[7]Programa II'!K133+'[7]Programa III'!K133+'[7]Programa IV'!K133+'[7]Programa V'!K133</f>
        <v>0</v>
      </c>
      <c r="M133" s="37">
        <v>0</v>
      </c>
      <c r="N133" s="37">
        <f t="shared" si="154"/>
        <v>0</v>
      </c>
      <c r="O133" s="37">
        <f t="shared" si="155"/>
        <v>0</v>
      </c>
    </row>
    <row r="134" spans="2:15" hidden="1" x14ac:dyDescent="0.25">
      <c r="B134" s="23" t="s">
        <v>245</v>
      </c>
      <c r="C134" s="30" t="s">
        <v>246</v>
      </c>
      <c r="D134" s="25">
        <f>+'[7]Presupuesto 2020'!U134</f>
        <v>0</v>
      </c>
      <c r="E134" s="25">
        <f>+'[7]Programa I'!D134+'[7]Programa II'!D134+'[7]Programa III'!D134+'[7]Programa IV'!D134+'[7]Programa V'!D134</f>
        <v>0</v>
      </c>
      <c r="F134" s="37">
        <f t="shared" si="152"/>
        <v>0</v>
      </c>
      <c r="G134" s="37">
        <f>+'[7]Programa I'!F134+'[7]Programa II'!F134+'[7]Programa III'!F134+'[7]Programa IV'!F134+'[7]Programa V'!F134</f>
        <v>0</v>
      </c>
      <c r="H134" s="37">
        <f>+'[7]Total Programa'!U133</f>
        <v>0</v>
      </c>
      <c r="I134" s="37">
        <f t="shared" si="153"/>
        <v>0</v>
      </c>
      <c r="J134" s="38">
        <f t="shared" si="86"/>
        <v>0</v>
      </c>
      <c r="L134" s="37">
        <f>+'[7]Programa I'!K134+'[7]Programa II'!K134+'[7]Programa III'!K134+'[7]Programa IV'!K134+'[7]Programa V'!K134</f>
        <v>0</v>
      </c>
      <c r="M134" s="37">
        <v>0</v>
      </c>
      <c r="N134" s="37">
        <f t="shared" si="154"/>
        <v>0</v>
      </c>
      <c r="O134" s="37">
        <f t="shared" si="155"/>
        <v>0</v>
      </c>
    </row>
    <row r="135" spans="2:15" hidden="1" x14ac:dyDescent="0.25">
      <c r="B135" s="23" t="s">
        <v>247</v>
      </c>
      <c r="C135" s="30" t="s">
        <v>248</v>
      </c>
      <c r="D135" s="25">
        <f>+'[7]Presupuesto 2020'!U135</f>
        <v>0</v>
      </c>
      <c r="E135" s="25">
        <f>+'[7]Programa I'!D135+'[7]Programa II'!D135+'[7]Programa III'!D135+'[7]Programa IV'!D135+'[7]Programa V'!D135</f>
        <v>0</v>
      </c>
      <c r="F135" s="37">
        <f t="shared" si="152"/>
        <v>0</v>
      </c>
      <c r="G135" s="37">
        <f>+'[7]Programa I'!F135+'[7]Programa II'!F135+'[7]Programa III'!F135+'[7]Programa IV'!F135+'[7]Programa V'!F135</f>
        <v>0</v>
      </c>
      <c r="H135" s="37">
        <f>+'[7]Total Programa'!U134</f>
        <v>0</v>
      </c>
      <c r="I135" s="37">
        <f t="shared" si="153"/>
        <v>0</v>
      </c>
      <c r="J135" s="38">
        <f t="shared" si="86"/>
        <v>0</v>
      </c>
      <c r="L135" s="37">
        <f>+'[7]Programa I'!K135+'[7]Programa II'!K135+'[7]Programa III'!K135+'[7]Programa IV'!K135+'[7]Programa V'!K135</f>
        <v>0</v>
      </c>
      <c r="M135" s="37">
        <v>0</v>
      </c>
      <c r="N135" s="37">
        <f t="shared" si="154"/>
        <v>0</v>
      </c>
      <c r="O135" s="37">
        <f t="shared" si="155"/>
        <v>0</v>
      </c>
    </row>
    <row r="136" spans="2:15" hidden="1" x14ac:dyDescent="0.25">
      <c r="B136" s="23" t="s">
        <v>249</v>
      </c>
      <c r="C136" s="30" t="s">
        <v>250</v>
      </c>
      <c r="D136" s="25">
        <f>+'[7]Presupuesto 2020'!U136</f>
        <v>0</v>
      </c>
      <c r="E136" s="25">
        <f>+'[7]Programa I'!D136+'[7]Programa II'!D136+'[7]Programa III'!D136+'[7]Programa IV'!D136+'[7]Programa V'!D136</f>
        <v>0</v>
      </c>
      <c r="F136" s="37">
        <f t="shared" si="152"/>
        <v>0</v>
      </c>
      <c r="G136" s="37">
        <f>+'[7]Programa I'!F136+'[7]Programa II'!F136+'[7]Programa III'!F136+'[7]Programa IV'!F136+'[7]Programa V'!F136</f>
        <v>0</v>
      </c>
      <c r="H136" s="37">
        <f>+'[7]Total Programa'!U135</f>
        <v>0</v>
      </c>
      <c r="I136" s="37">
        <f t="shared" si="153"/>
        <v>0</v>
      </c>
      <c r="J136" s="38">
        <f t="shared" si="86"/>
        <v>0</v>
      </c>
      <c r="L136" s="37">
        <f>+'[7]Programa I'!K136+'[7]Programa II'!K136+'[7]Programa III'!K136+'[7]Programa IV'!K136+'[7]Programa V'!K136</f>
        <v>0</v>
      </c>
      <c r="M136" s="37">
        <v>0</v>
      </c>
      <c r="N136" s="37">
        <f t="shared" si="154"/>
        <v>0</v>
      </c>
      <c r="O136" s="37">
        <f t="shared" si="155"/>
        <v>0</v>
      </c>
    </row>
    <row r="137" spans="2:15" hidden="1" x14ac:dyDescent="0.25">
      <c r="B137" s="23" t="s">
        <v>251</v>
      </c>
      <c r="C137" s="30" t="s">
        <v>252</v>
      </c>
      <c r="D137" s="25">
        <f>+'[7]Presupuesto 2020'!U137</f>
        <v>0</v>
      </c>
      <c r="E137" s="25">
        <f>+'[7]Programa I'!D137+'[7]Programa II'!D137+'[7]Programa III'!D137+'[7]Programa IV'!D137+'[7]Programa V'!D137</f>
        <v>0</v>
      </c>
      <c r="F137" s="37">
        <f t="shared" si="152"/>
        <v>0</v>
      </c>
      <c r="G137" s="37">
        <f>+'[7]Programa I'!F137+'[7]Programa II'!F137+'[7]Programa III'!F137+'[7]Programa IV'!F137+'[7]Programa V'!F137</f>
        <v>0</v>
      </c>
      <c r="H137" s="37">
        <f>+'[7]Total Programa'!U136</f>
        <v>0</v>
      </c>
      <c r="I137" s="37">
        <f t="shared" si="153"/>
        <v>0</v>
      </c>
      <c r="J137" s="38">
        <f t="shared" si="86"/>
        <v>0</v>
      </c>
      <c r="L137" s="37">
        <f>+'[7]Programa I'!K137+'[7]Programa II'!K137+'[7]Programa III'!K137+'[7]Programa IV'!K137+'[7]Programa V'!K137</f>
        <v>0</v>
      </c>
      <c r="M137" s="37">
        <v>0</v>
      </c>
      <c r="N137" s="37">
        <f t="shared" si="154"/>
        <v>0</v>
      </c>
      <c r="O137" s="37">
        <f t="shared" si="155"/>
        <v>0</v>
      </c>
    </row>
    <row r="138" spans="2:15" hidden="1" x14ac:dyDescent="0.25">
      <c r="B138" s="23" t="s">
        <v>253</v>
      </c>
      <c r="C138" s="30" t="s">
        <v>254</v>
      </c>
      <c r="D138" s="25">
        <f>+'[7]Presupuesto 2020'!U138</f>
        <v>0</v>
      </c>
      <c r="E138" s="25">
        <f>+'[7]Programa I'!D138+'[7]Programa II'!D138+'[7]Programa III'!D138+'[7]Programa IV'!D138+'[7]Programa V'!D138</f>
        <v>0</v>
      </c>
      <c r="F138" s="37">
        <f t="shared" si="152"/>
        <v>0</v>
      </c>
      <c r="G138" s="37">
        <f>+'[7]Programa I'!F138+'[7]Programa II'!F138+'[7]Programa III'!F138+'[7]Programa IV'!F138+'[7]Programa V'!F138</f>
        <v>0</v>
      </c>
      <c r="H138" s="37">
        <f>+'[7]Total Programa'!U137</f>
        <v>0</v>
      </c>
      <c r="I138" s="37">
        <f t="shared" si="153"/>
        <v>0</v>
      </c>
      <c r="J138" s="38">
        <f t="shared" si="86"/>
        <v>0</v>
      </c>
      <c r="L138" s="37">
        <f>+'[7]Programa I'!K138+'[7]Programa II'!K138+'[7]Programa III'!K138+'[7]Programa IV'!K138+'[7]Programa V'!K138</f>
        <v>0</v>
      </c>
      <c r="M138" s="37">
        <v>0</v>
      </c>
      <c r="N138" s="37">
        <f t="shared" si="154"/>
        <v>0</v>
      </c>
      <c r="O138" s="37">
        <f t="shared" si="155"/>
        <v>0</v>
      </c>
    </row>
    <row r="139" spans="2:15" s="7" customFormat="1" hidden="1" x14ac:dyDescent="0.25">
      <c r="B139" s="19">
        <v>3.03</v>
      </c>
      <c r="C139" s="29" t="s">
        <v>255</v>
      </c>
      <c r="D139" s="21">
        <f t="shared" ref="D139:F139" si="156">SUM(D140:D141)</f>
        <v>0</v>
      </c>
      <c r="E139" s="21">
        <f>SUM(E140:E141)</f>
        <v>0</v>
      </c>
      <c r="F139" s="21">
        <f t="shared" si="156"/>
        <v>0</v>
      </c>
      <c r="G139" s="21">
        <f t="shared" ref="G139:I139" si="157">SUM(G140:G141)</f>
        <v>0</v>
      </c>
      <c r="H139" s="21">
        <f t="shared" si="157"/>
        <v>0</v>
      </c>
      <c r="I139" s="21">
        <f t="shared" si="157"/>
        <v>0</v>
      </c>
      <c r="J139" s="22">
        <f t="shared" si="86"/>
        <v>0</v>
      </c>
      <c r="L139" s="21">
        <f t="shared" ref="L139:O139" si="158">SUM(L140:L141)</f>
        <v>0</v>
      </c>
      <c r="M139" s="21">
        <f t="shared" si="158"/>
        <v>0</v>
      </c>
      <c r="N139" s="21">
        <f t="shared" si="158"/>
        <v>0</v>
      </c>
      <c r="O139" s="21">
        <f t="shared" si="158"/>
        <v>0</v>
      </c>
    </row>
    <row r="140" spans="2:15" hidden="1" x14ac:dyDescent="0.25">
      <c r="B140" s="23" t="s">
        <v>256</v>
      </c>
      <c r="C140" s="30" t="s">
        <v>257</v>
      </c>
      <c r="D140" s="25">
        <f>+'[7]Presupuesto 2020'!U140</f>
        <v>0</v>
      </c>
      <c r="E140" s="25">
        <f>+'[7]Programa I'!D140+'[7]Programa II'!D140+'[7]Programa III'!D140+'[7]Programa IV'!D140+'[7]Programa V'!D140</f>
        <v>0</v>
      </c>
      <c r="F140" s="37">
        <f t="shared" ref="F140:F141" si="159">SUM(D140:E140)</f>
        <v>0</v>
      </c>
      <c r="G140" s="37">
        <f>+'[7]Programa I'!F140+'[7]Programa II'!F140+'[7]Programa III'!F140+'[7]Programa IV'!F140+'[7]Programa V'!F140</f>
        <v>0</v>
      </c>
      <c r="H140" s="37">
        <f>+'[7]Total Programa'!U139</f>
        <v>0</v>
      </c>
      <c r="I140" s="37">
        <f t="shared" ref="I140:I141" si="160">+F140-H140</f>
        <v>0</v>
      </c>
      <c r="J140" s="38">
        <f t="shared" si="86"/>
        <v>0</v>
      </c>
      <c r="L140" s="37">
        <f>+'[7]Programa I'!K140+'[7]Programa II'!K140+'[7]Programa III'!K140+'[7]Programa IV'!K140+'[7]Programa V'!K140</f>
        <v>0</v>
      </c>
      <c r="M140" s="37">
        <v>0</v>
      </c>
      <c r="N140" s="37">
        <f t="shared" ref="N140:N141" si="161">SUM(L140:M140)</f>
        <v>0</v>
      </c>
      <c r="O140" s="37">
        <f t="shared" ref="O140:O141" si="162">+F140-N140</f>
        <v>0</v>
      </c>
    </row>
    <row r="141" spans="2:15" hidden="1" x14ac:dyDescent="0.25">
      <c r="B141" s="23" t="s">
        <v>258</v>
      </c>
      <c r="C141" s="30" t="s">
        <v>259</v>
      </c>
      <c r="D141" s="25">
        <f>+'[7]Presupuesto 2020'!U141</f>
        <v>0</v>
      </c>
      <c r="E141" s="25">
        <f>+'[7]Programa I'!D141+'[7]Programa II'!D141+'[7]Programa III'!D141+'[7]Programa IV'!D141+'[7]Programa V'!D141</f>
        <v>0</v>
      </c>
      <c r="F141" s="37">
        <f t="shared" si="159"/>
        <v>0</v>
      </c>
      <c r="G141" s="37">
        <f>+'[7]Programa I'!F141+'[7]Programa II'!F141+'[7]Programa III'!F141+'[7]Programa IV'!F141+'[7]Programa V'!F141</f>
        <v>0</v>
      </c>
      <c r="H141" s="37">
        <f>+'[7]Total Programa'!U140</f>
        <v>0</v>
      </c>
      <c r="I141" s="37">
        <f t="shared" si="160"/>
        <v>0</v>
      </c>
      <c r="J141" s="38">
        <f t="shared" si="86"/>
        <v>0</v>
      </c>
      <c r="L141" s="37">
        <f>+'[7]Programa I'!K141+'[7]Programa II'!K141+'[7]Programa III'!K141+'[7]Programa IV'!K141+'[7]Programa V'!K141</f>
        <v>0</v>
      </c>
      <c r="M141" s="37">
        <v>0</v>
      </c>
      <c r="N141" s="37">
        <f t="shared" si="161"/>
        <v>0</v>
      </c>
      <c r="O141" s="37">
        <f t="shared" si="162"/>
        <v>0</v>
      </c>
    </row>
    <row r="142" spans="2:15" s="7" customFormat="1" hidden="1" x14ac:dyDescent="0.25">
      <c r="B142" s="19">
        <v>3.04</v>
      </c>
      <c r="C142" s="29" t="s">
        <v>260</v>
      </c>
      <c r="D142" s="20">
        <f t="shared" ref="D142:F142" si="163">SUM(D143:D148)</f>
        <v>0</v>
      </c>
      <c r="E142" s="20">
        <f t="shared" si="163"/>
        <v>0</v>
      </c>
      <c r="F142" s="21">
        <f t="shared" si="163"/>
        <v>0</v>
      </c>
      <c r="G142" s="21">
        <f t="shared" ref="G142:I142" si="164">SUM(G143:G148)</f>
        <v>0</v>
      </c>
      <c r="H142" s="21">
        <f t="shared" si="164"/>
        <v>0</v>
      </c>
      <c r="I142" s="21">
        <f t="shared" si="164"/>
        <v>0</v>
      </c>
      <c r="J142" s="22">
        <f t="shared" ref="J142:J207" si="165">IF(F142=0,0,+I142/F142)</f>
        <v>0</v>
      </c>
      <c r="L142" s="21">
        <f t="shared" ref="L142:O142" si="166">SUM(L143:L148)</f>
        <v>0</v>
      </c>
      <c r="M142" s="21">
        <f t="shared" si="166"/>
        <v>0</v>
      </c>
      <c r="N142" s="21">
        <f t="shared" si="166"/>
        <v>0</v>
      </c>
      <c r="O142" s="21">
        <f t="shared" si="166"/>
        <v>0</v>
      </c>
    </row>
    <row r="143" spans="2:15" hidden="1" x14ac:dyDescent="0.25">
      <c r="B143" s="23" t="s">
        <v>261</v>
      </c>
      <c r="C143" s="30" t="s">
        <v>262</v>
      </c>
      <c r="D143" s="25">
        <f>+'[7]Presupuesto 2020'!U143</f>
        <v>0</v>
      </c>
      <c r="E143" s="25">
        <f>+'[7]Programa I'!D143+'[7]Programa II'!D143+'[7]Programa III'!D143+'[7]Programa IV'!D143+'[7]Programa V'!D143</f>
        <v>0</v>
      </c>
      <c r="F143" s="37">
        <f t="shared" ref="F143:F148" si="167">SUM(D143:E143)</f>
        <v>0</v>
      </c>
      <c r="G143" s="37">
        <f>+'[7]Programa I'!F143+'[7]Programa II'!F143+'[7]Programa III'!F143+'[7]Programa IV'!F143+'[7]Programa V'!F143</f>
        <v>0</v>
      </c>
      <c r="H143" s="37">
        <f>+'[7]Total Programa'!U142</f>
        <v>0</v>
      </c>
      <c r="I143" s="37">
        <f t="shared" ref="I143:I148" si="168">+F143-H143</f>
        <v>0</v>
      </c>
      <c r="J143" s="38">
        <f t="shared" si="165"/>
        <v>0</v>
      </c>
      <c r="L143" s="37">
        <f>+'[7]Programa I'!K143+'[7]Programa II'!K143+'[7]Programa III'!K143+'[7]Programa IV'!K143+'[7]Programa V'!K143</f>
        <v>0</v>
      </c>
      <c r="M143" s="37">
        <v>0</v>
      </c>
      <c r="N143" s="37">
        <f t="shared" ref="N143:N148" si="169">SUM(L143:M143)</f>
        <v>0</v>
      </c>
      <c r="O143" s="37">
        <f t="shared" ref="O143:O148" si="170">+F143-N143</f>
        <v>0</v>
      </c>
    </row>
    <row r="144" spans="2:15" hidden="1" x14ac:dyDescent="0.25">
      <c r="B144" s="23" t="s">
        <v>263</v>
      </c>
      <c r="C144" s="30" t="s">
        <v>264</v>
      </c>
      <c r="D144" s="25">
        <f>+'[7]Presupuesto 2020'!U144</f>
        <v>0</v>
      </c>
      <c r="E144" s="25">
        <f>+'[7]Programa I'!D144+'[7]Programa II'!D144+'[7]Programa III'!D144+'[7]Programa IV'!D144+'[7]Programa V'!D144</f>
        <v>0</v>
      </c>
      <c r="F144" s="37">
        <f t="shared" si="167"/>
        <v>0</v>
      </c>
      <c r="G144" s="37">
        <f>+'[7]Programa I'!F144+'[7]Programa II'!F144+'[7]Programa III'!F144+'[7]Programa IV'!F144+'[7]Programa V'!F144</f>
        <v>0</v>
      </c>
      <c r="H144" s="37">
        <f>+'[7]Total Programa'!U143</f>
        <v>0</v>
      </c>
      <c r="I144" s="37">
        <f t="shared" si="168"/>
        <v>0</v>
      </c>
      <c r="J144" s="38">
        <f t="shared" si="165"/>
        <v>0</v>
      </c>
      <c r="L144" s="37">
        <f>+'[7]Programa I'!K144+'[7]Programa II'!K144+'[7]Programa III'!K144+'[7]Programa IV'!K144+'[7]Programa V'!K144</f>
        <v>0</v>
      </c>
      <c r="M144" s="37">
        <v>0</v>
      </c>
      <c r="N144" s="37">
        <f t="shared" si="169"/>
        <v>0</v>
      </c>
      <c r="O144" s="37">
        <f t="shared" si="170"/>
        <v>0</v>
      </c>
    </row>
    <row r="145" spans="1:67" hidden="1" x14ac:dyDescent="0.25">
      <c r="B145" s="33" t="s">
        <v>265</v>
      </c>
      <c r="C145" s="34" t="s">
        <v>266</v>
      </c>
      <c r="D145" s="25">
        <f>+'[7]Presupuesto 2020'!U145</f>
        <v>0</v>
      </c>
      <c r="E145" s="25">
        <f>+'[7]Programa I'!D145+'[7]Programa II'!D145+'[7]Programa III'!D145+'[7]Programa IV'!D145+'[7]Programa V'!D145</f>
        <v>0</v>
      </c>
      <c r="F145" s="37">
        <f t="shared" si="167"/>
        <v>0</v>
      </c>
      <c r="G145" s="37">
        <f>+'[7]Programa I'!F145+'[7]Programa II'!F145+'[7]Programa III'!F145+'[7]Programa IV'!F145+'[7]Programa V'!F145</f>
        <v>0</v>
      </c>
      <c r="H145" s="37">
        <f>+'[7]Total Programa'!U144</f>
        <v>0</v>
      </c>
      <c r="I145" s="37">
        <f t="shared" si="168"/>
        <v>0</v>
      </c>
      <c r="J145" s="38">
        <f t="shared" si="165"/>
        <v>0</v>
      </c>
      <c r="L145" s="37">
        <f>+'[7]Programa I'!K145+'[7]Programa II'!K145+'[7]Programa III'!K145+'[7]Programa IV'!K145+'[7]Programa V'!K145</f>
        <v>0</v>
      </c>
      <c r="M145" s="37">
        <v>0</v>
      </c>
      <c r="N145" s="37">
        <f t="shared" si="169"/>
        <v>0</v>
      </c>
      <c r="O145" s="37">
        <f t="shared" si="170"/>
        <v>0</v>
      </c>
    </row>
    <row r="146" spans="1:67" hidden="1" x14ac:dyDescent="0.25">
      <c r="B146" s="33" t="s">
        <v>267</v>
      </c>
      <c r="C146" s="34" t="s">
        <v>268</v>
      </c>
      <c r="D146" s="25">
        <f>+'[7]Presupuesto 2020'!U146</f>
        <v>0</v>
      </c>
      <c r="E146" s="25">
        <f>+'[7]Programa I'!D146+'[7]Programa II'!D146+'[7]Programa III'!D146+'[7]Programa IV'!D146+'[7]Programa V'!D146</f>
        <v>0</v>
      </c>
      <c r="F146" s="37">
        <f t="shared" si="167"/>
        <v>0</v>
      </c>
      <c r="G146" s="37">
        <f>+'[7]Programa I'!F146+'[7]Programa II'!F146+'[7]Programa III'!F146+'[7]Programa IV'!F146+'[7]Programa V'!F146</f>
        <v>0</v>
      </c>
      <c r="H146" s="37">
        <f>+'[7]Total Programa'!U145</f>
        <v>0</v>
      </c>
      <c r="I146" s="37">
        <f t="shared" si="168"/>
        <v>0</v>
      </c>
      <c r="J146" s="38">
        <f t="shared" si="165"/>
        <v>0</v>
      </c>
      <c r="L146" s="37">
        <f>+'[7]Programa I'!K146+'[7]Programa II'!K146+'[7]Programa III'!K146+'[7]Programa IV'!K146+'[7]Programa V'!K146</f>
        <v>0</v>
      </c>
      <c r="M146" s="37">
        <v>0</v>
      </c>
      <c r="N146" s="37">
        <f t="shared" si="169"/>
        <v>0</v>
      </c>
      <c r="O146" s="37">
        <f t="shared" si="170"/>
        <v>0</v>
      </c>
    </row>
    <row r="147" spans="1:67" hidden="1" x14ac:dyDescent="0.25">
      <c r="B147" s="33" t="s">
        <v>269</v>
      </c>
      <c r="C147" s="34" t="s">
        <v>270</v>
      </c>
      <c r="D147" s="25">
        <f>+'[7]Presupuesto 2020'!U147</f>
        <v>0</v>
      </c>
      <c r="E147" s="25">
        <f>+'[7]Programa I'!D147+'[7]Programa II'!D147+'[7]Programa III'!D147+'[7]Programa IV'!D147+'[7]Programa V'!D147</f>
        <v>0</v>
      </c>
      <c r="F147" s="37">
        <f t="shared" si="167"/>
        <v>0</v>
      </c>
      <c r="G147" s="37">
        <f>+'[7]Programa I'!F147+'[7]Programa II'!F147+'[7]Programa III'!F147+'[7]Programa IV'!F147+'[7]Programa V'!F147</f>
        <v>0</v>
      </c>
      <c r="H147" s="37">
        <f>+'[7]Total Programa'!U146</f>
        <v>0</v>
      </c>
      <c r="I147" s="37">
        <f t="shared" si="168"/>
        <v>0</v>
      </c>
      <c r="J147" s="38">
        <f t="shared" si="165"/>
        <v>0</v>
      </c>
      <c r="L147" s="37">
        <f>+'[7]Programa I'!K147+'[7]Programa II'!K147+'[7]Programa III'!K147+'[7]Programa IV'!K147+'[7]Programa V'!K147</f>
        <v>0</v>
      </c>
      <c r="M147" s="37">
        <v>0</v>
      </c>
      <c r="N147" s="37">
        <f t="shared" si="169"/>
        <v>0</v>
      </c>
      <c r="O147" s="37">
        <f t="shared" si="170"/>
        <v>0</v>
      </c>
    </row>
    <row r="148" spans="1:67" hidden="1" x14ac:dyDescent="0.25">
      <c r="B148" s="33" t="s">
        <v>271</v>
      </c>
      <c r="C148" s="34" t="s">
        <v>272</v>
      </c>
      <c r="D148" s="25">
        <f>+'[7]Presupuesto 2020'!U148</f>
        <v>0</v>
      </c>
      <c r="E148" s="25">
        <f>+'[7]Programa I'!D148+'[7]Programa II'!D148+'[7]Programa III'!D148+'[7]Programa IV'!D148+'[7]Programa V'!D148</f>
        <v>0</v>
      </c>
      <c r="F148" s="37">
        <f t="shared" si="167"/>
        <v>0</v>
      </c>
      <c r="G148" s="37">
        <f>+'[7]Programa I'!F148+'[7]Programa II'!F148+'[7]Programa III'!F148+'[7]Programa IV'!F148+'[7]Programa V'!F148</f>
        <v>0</v>
      </c>
      <c r="H148" s="37">
        <f>+'[7]Total Programa'!U147</f>
        <v>0</v>
      </c>
      <c r="I148" s="37">
        <f t="shared" si="168"/>
        <v>0</v>
      </c>
      <c r="J148" s="38">
        <f t="shared" si="165"/>
        <v>0</v>
      </c>
      <c r="L148" s="37">
        <f>+'[7]Programa I'!K148+'[7]Programa II'!K148+'[7]Programa III'!K148+'[7]Programa IV'!K148+'[7]Programa V'!K148</f>
        <v>0</v>
      </c>
      <c r="M148" s="37">
        <v>0</v>
      </c>
      <c r="N148" s="37">
        <f t="shared" si="169"/>
        <v>0</v>
      </c>
      <c r="O148" s="37">
        <f t="shared" si="170"/>
        <v>0</v>
      </c>
    </row>
    <row r="149" spans="1:67" s="7" customFormat="1" x14ac:dyDescent="0.25">
      <c r="A149" s="1"/>
      <c r="B149" s="14">
        <v>5</v>
      </c>
      <c r="C149" s="167" t="s">
        <v>273</v>
      </c>
      <c r="D149" s="15">
        <f t="shared" ref="D149:I149" si="171">+D150+D159+D161</f>
        <v>836729542</v>
      </c>
      <c r="E149" s="15">
        <f t="shared" si="171"/>
        <v>234703920</v>
      </c>
      <c r="F149" s="147">
        <f t="shared" si="171"/>
        <v>1071433462</v>
      </c>
      <c r="G149" s="147">
        <f t="shared" si="171"/>
        <v>259436.69999999998</v>
      </c>
      <c r="H149" s="147">
        <f t="shared" si="171"/>
        <v>16153804.209999999</v>
      </c>
      <c r="I149" s="16">
        <f t="shared" si="171"/>
        <v>1055279657.79</v>
      </c>
      <c r="J149" s="36">
        <f t="shared" si="165"/>
        <v>0.98492318488929176</v>
      </c>
      <c r="L149" s="16">
        <f t="shared" ref="L149:O149" si="172">+L150+L159+L161</f>
        <v>16153804.209999999</v>
      </c>
      <c r="M149" s="16">
        <f t="shared" si="172"/>
        <v>0</v>
      </c>
      <c r="N149" s="16">
        <f t="shared" si="172"/>
        <v>16153804.209999999</v>
      </c>
      <c r="O149" s="16">
        <f t="shared" si="172"/>
        <v>1055279657.79</v>
      </c>
    </row>
    <row r="150" spans="1:67" x14ac:dyDescent="0.25">
      <c r="B150" s="23">
        <v>5.01</v>
      </c>
      <c r="C150" s="169" t="s">
        <v>274</v>
      </c>
      <c r="D150" s="20">
        <f t="shared" ref="D150:F150" si="173">SUM(D151:D158)</f>
        <v>397981246</v>
      </c>
      <c r="E150" s="20">
        <f t="shared" si="173"/>
        <v>166164000</v>
      </c>
      <c r="F150" s="151">
        <f t="shared" si="173"/>
        <v>564145246</v>
      </c>
      <c r="G150" s="151">
        <f t="shared" ref="G150:I150" si="174">SUM(G151:G158)</f>
        <v>259436.69999999998</v>
      </c>
      <c r="H150" s="151">
        <f t="shared" si="174"/>
        <v>16153804.209999999</v>
      </c>
      <c r="I150" s="21">
        <f t="shared" si="174"/>
        <v>547991441.78999996</v>
      </c>
      <c r="J150" s="22">
        <f t="shared" si="165"/>
        <v>0.97136587727267665</v>
      </c>
      <c r="L150" s="21">
        <f t="shared" ref="L150:O150" si="175">SUM(L151:L158)</f>
        <v>16153804.209999999</v>
      </c>
      <c r="M150" s="21">
        <f t="shared" si="175"/>
        <v>0</v>
      </c>
      <c r="N150" s="21">
        <f t="shared" si="175"/>
        <v>16153804.209999999</v>
      </c>
      <c r="O150" s="21">
        <f t="shared" si="175"/>
        <v>547991441.78999996</v>
      </c>
    </row>
    <row r="151" spans="1:67" hidden="1" x14ac:dyDescent="0.25">
      <c r="B151" s="23" t="s">
        <v>275</v>
      </c>
      <c r="C151" s="40" t="s">
        <v>276</v>
      </c>
      <c r="D151" s="25">
        <f>+'[7]Presupuesto 2020'!U151</f>
        <v>6000000</v>
      </c>
      <c r="E151" s="25">
        <f>+'[7]Programa I'!D151+'[7]Programa II'!D151+'[7]Programa III'!D151+'[7]Programa IV'!D151+'[7]Programa V'!D151</f>
        <v>40000000</v>
      </c>
      <c r="F151" s="152">
        <f t="shared" ref="F151:F158" si="176">SUM(D151:E151)</f>
        <v>46000000</v>
      </c>
      <c r="G151" s="152">
        <f>+'[7]Programa I'!F151+'[7]Programa II'!F151+'[7]Programa III'!F151+'[7]Programa IV'!F151+'[7]Programa V'!F151</f>
        <v>0</v>
      </c>
      <c r="H151" s="152">
        <f>+'[7]Total Programa'!U150</f>
        <v>0</v>
      </c>
      <c r="I151" s="37">
        <f t="shared" ref="I151:I158" si="177">+F151-H151</f>
        <v>46000000</v>
      </c>
      <c r="J151" s="38">
        <f t="shared" si="165"/>
        <v>1</v>
      </c>
      <c r="L151" s="37">
        <f>+'[7]Programa I'!K151+'[7]Programa II'!K151+'[7]Programa III'!K151+'[7]Programa IV'!K151+'[7]Programa V'!K151</f>
        <v>0</v>
      </c>
      <c r="M151" s="37">
        <v>0</v>
      </c>
      <c r="N151" s="37">
        <f t="shared" ref="N151:N158" si="178">SUM(L151:M151)</f>
        <v>0</v>
      </c>
      <c r="O151" s="37">
        <f t="shared" ref="O151:O158" si="179">+F151-N151</f>
        <v>46000000</v>
      </c>
    </row>
    <row r="152" spans="1:67" hidden="1" x14ac:dyDescent="0.25">
      <c r="B152" s="33" t="s">
        <v>277</v>
      </c>
      <c r="C152" s="40" t="s">
        <v>278</v>
      </c>
      <c r="D152" s="25">
        <f>+'[7]Presupuesto 2020'!U152</f>
        <v>180000000</v>
      </c>
      <c r="E152" s="25">
        <f>+'[7]Programa I'!D152+'[7]Programa II'!D152+'[7]Programa III'!D152+'[7]Programa IV'!D152+'[7]Programa V'!D152</f>
        <v>0</v>
      </c>
      <c r="F152" s="152">
        <f t="shared" si="176"/>
        <v>180000000</v>
      </c>
      <c r="G152" s="152">
        <f>+'[7]Programa I'!F152+'[7]Programa II'!F152+'[7]Programa III'!F152+'[7]Programa IV'!F152+'[7]Programa V'!F152</f>
        <v>0</v>
      </c>
      <c r="H152" s="152">
        <f>+'[7]Total Programa'!U151</f>
        <v>0</v>
      </c>
      <c r="I152" s="37">
        <f t="shared" si="177"/>
        <v>180000000</v>
      </c>
      <c r="J152" s="38">
        <f t="shared" si="165"/>
        <v>1</v>
      </c>
      <c r="L152" s="37">
        <f>+'[7]Programa I'!K152+'[7]Programa II'!K152+'[7]Programa III'!K152+'[7]Programa IV'!K152+'[7]Programa V'!K152</f>
        <v>0</v>
      </c>
      <c r="M152" s="37">
        <v>0</v>
      </c>
      <c r="N152" s="37">
        <f t="shared" si="178"/>
        <v>0</v>
      </c>
      <c r="O152" s="37">
        <f t="shared" si="179"/>
        <v>180000000</v>
      </c>
    </row>
    <row r="153" spans="1:67" hidden="1" x14ac:dyDescent="0.25">
      <c r="B153" s="23" t="s">
        <v>279</v>
      </c>
      <c r="C153" s="40" t="s">
        <v>280</v>
      </c>
      <c r="D153" s="25">
        <f>+'[7]Presupuesto 2020'!U153</f>
        <v>134018812</v>
      </c>
      <c r="E153" s="25">
        <f>+'[7]Programa I'!D153+'[7]Programa II'!D153+'[7]Programa III'!D153+'[7]Programa IV'!D153+'[7]Programa V'!D153</f>
        <v>47168000</v>
      </c>
      <c r="F153" s="152">
        <f t="shared" si="176"/>
        <v>181186812</v>
      </c>
      <c r="G153" s="152">
        <f>+'[7]Programa I'!F153+'[7]Programa II'!F153+'[7]Programa III'!F153+'[7]Programa IV'!F153+'[7]Programa V'!F153</f>
        <v>0</v>
      </c>
      <c r="H153" s="152">
        <f>+'[7]Total Programa'!U152</f>
        <v>0</v>
      </c>
      <c r="I153" s="37">
        <f t="shared" si="177"/>
        <v>181186812</v>
      </c>
      <c r="J153" s="38">
        <f t="shared" si="165"/>
        <v>1</v>
      </c>
      <c r="L153" s="37">
        <f>+'[7]Programa I'!K153+'[7]Programa II'!K153+'[7]Programa III'!K153+'[7]Programa IV'!K153+'[7]Programa V'!K153</f>
        <v>0</v>
      </c>
      <c r="M153" s="37">
        <v>0</v>
      </c>
      <c r="N153" s="37">
        <f t="shared" si="178"/>
        <v>0</v>
      </c>
      <c r="O153" s="37">
        <f t="shared" si="179"/>
        <v>181186812</v>
      </c>
    </row>
    <row r="154" spans="1:67" hidden="1" x14ac:dyDescent="0.25">
      <c r="B154" s="23" t="s">
        <v>281</v>
      </c>
      <c r="C154" s="40" t="s">
        <v>282</v>
      </c>
      <c r="D154" s="25">
        <f>+'[7]Presupuesto 2020'!U154</f>
        <v>41546526</v>
      </c>
      <c r="E154" s="25">
        <f>+'[7]Programa I'!D154+'[7]Programa II'!D154+'[7]Programa III'!D154+'[7]Programa IV'!D154+'[7]Programa V'!D154</f>
        <v>10000000</v>
      </c>
      <c r="F154" s="152">
        <f t="shared" si="176"/>
        <v>51546526</v>
      </c>
      <c r="G154" s="152">
        <f>+'[7]Programa I'!F154+'[7]Programa II'!F154+'[7]Programa III'!F154+'[7]Programa IV'!F154+'[7]Programa V'!F154</f>
        <v>259436.69999999998</v>
      </c>
      <c r="H154" s="152">
        <f>+'[7]Total Programa'!U153</f>
        <v>259436.69999999998</v>
      </c>
      <c r="I154" s="37">
        <f t="shared" si="177"/>
        <v>51287089.299999997</v>
      </c>
      <c r="J154" s="38">
        <f t="shared" si="165"/>
        <v>0.99496694112809847</v>
      </c>
      <c r="L154" s="37">
        <f>+'[7]Programa I'!K154+'[7]Programa II'!K154+'[7]Programa III'!K154+'[7]Programa IV'!K154+'[7]Programa V'!K154</f>
        <v>259436.69999999998</v>
      </c>
      <c r="M154" s="37">
        <v>0</v>
      </c>
      <c r="N154" s="37">
        <f t="shared" si="178"/>
        <v>259436.69999999998</v>
      </c>
      <c r="O154" s="37">
        <f t="shared" si="179"/>
        <v>51287089.299999997</v>
      </c>
    </row>
    <row r="155" spans="1:67" hidden="1" x14ac:dyDescent="0.25">
      <c r="B155" s="23" t="s">
        <v>283</v>
      </c>
      <c r="C155" s="40" t="s">
        <v>284</v>
      </c>
      <c r="D155" s="25">
        <f>+'[7]Presupuesto 2020'!U155</f>
        <v>31293868</v>
      </c>
      <c r="E155" s="25">
        <f>+'[7]Programa I'!D155+'[7]Programa II'!D155+'[7]Programa III'!D155+'[7]Programa IV'!D155+'[7]Programa V'!D155</f>
        <v>67196000</v>
      </c>
      <c r="F155" s="152">
        <f t="shared" si="176"/>
        <v>98489868</v>
      </c>
      <c r="G155" s="152">
        <f>+'[7]Programa I'!F155+'[7]Programa II'!F155+'[7]Programa III'!F155+'[7]Programa IV'!F155+'[7]Programa V'!F155</f>
        <v>0</v>
      </c>
      <c r="H155" s="152">
        <f>+'[7]Total Programa'!U154</f>
        <v>15894367.51</v>
      </c>
      <c r="I155" s="37">
        <f t="shared" si="177"/>
        <v>82595500.489999995</v>
      </c>
      <c r="J155" s="38">
        <f t="shared" si="165"/>
        <v>0.83861926274487442</v>
      </c>
      <c r="L155" s="37">
        <f>+'[7]Programa I'!K155+'[7]Programa II'!K155+'[7]Programa III'!K155+'[7]Programa IV'!K155+'[7]Programa V'!K155</f>
        <v>15894367.51</v>
      </c>
      <c r="M155" s="37">
        <v>0</v>
      </c>
      <c r="N155" s="37">
        <f t="shared" si="178"/>
        <v>15894367.51</v>
      </c>
      <c r="O155" s="37">
        <f t="shared" si="179"/>
        <v>82595500.489999995</v>
      </c>
    </row>
    <row r="156" spans="1:67" hidden="1" x14ac:dyDescent="0.25">
      <c r="B156" s="23" t="s">
        <v>285</v>
      </c>
      <c r="C156" s="40" t="s">
        <v>286</v>
      </c>
      <c r="D156" s="25">
        <f>+'[7]Presupuesto 2020'!U156</f>
        <v>500000</v>
      </c>
      <c r="E156" s="25">
        <f>+'[7]Programa I'!D156+'[7]Programa II'!D156+'[7]Programa III'!D156+'[7]Programa IV'!D156+'[7]Programa V'!D156</f>
        <v>800000</v>
      </c>
      <c r="F156" s="152">
        <f t="shared" si="176"/>
        <v>1300000</v>
      </c>
      <c r="G156" s="152">
        <f>+'[7]Programa I'!F156+'[7]Programa II'!F156+'[7]Programa III'!F156+'[7]Programa IV'!F156+'[7]Programa V'!F156</f>
        <v>0</v>
      </c>
      <c r="H156" s="152">
        <f>+'[7]Total Programa'!U155</f>
        <v>0</v>
      </c>
      <c r="I156" s="37">
        <f t="shared" si="177"/>
        <v>1300000</v>
      </c>
      <c r="J156" s="38">
        <f t="shared" si="165"/>
        <v>1</v>
      </c>
      <c r="L156" s="37">
        <f>+'[7]Programa I'!K156+'[7]Programa II'!K156+'[7]Programa III'!K156+'[7]Programa IV'!K156+'[7]Programa V'!K156</f>
        <v>0</v>
      </c>
      <c r="M156" s="37">
        <v>0</v>
      </c>
      <c r="N156" s="37">
        <f t="shared" si="178"/>
        <v>0</v>
      </c>
      <c r="O156" s="37">
        <f t="shared" si="179"/>
        <v>1300000</v>
      </c>
    </row>
    <row r="157" spans="1:67" hidden="1" x14ac:dyDescent="0.25">
      <c r="B157" s="23" t="s">
        <v>287</v>
      </c>
      <c r="C157" s="40" t="s">
        <v>288</v>
      </c>
      <c r="D157" s="25">
        <f>+'[7]Presupuesto 2020'!U157</f>
        <v>450000</v>
      </c>
      <c r="E157" s="25">
        <f>+'[7]Programa I'!D157+'[7]Programa II'!D157+'[7]Programa III'!D157+'[7]Programa IV'!D157+'[7]Programa V'!D157</f>
        <v>1000000</v>
      </c>
      <c r="F157" s="152">
        <f t="shared" si="176"/>
        <v>1450000</v>
      </c>
      <c r="G157" s="152">
        <f>+'[7]Programa I'!F157+'[7]Programa II'!F157+'[7]Programa III'!F157+'[7]Programa IV'!F157+'[7]Programa V'!F157</f>
        <v>0</v>
      </c>
      <c r="H157" s="152">
        <f>+'[7]Total Programa'!U156</f>
        <v>0</v>
      </c>
      <c r="I157" s="37">
        <f t="shared" si="177"/>
        <v>1450000</v>
      </c>
      <c r="J157" s="38">
        <f t="shared" si="165"/>
        <v>1</v>
      </c>
      <c r="L157" s="37">
        <f>+'[7]Programa I'!K157+'[7]Programa II'!K157+'[7]Programa III'!K157+'[7]Programa IV'!K157+'[7]Programa V'!K157</f>
        <v>0</v>
      </c>
      <c r="M157" s="37">
        <v>0</v>
      </c>
      <c r="N157" s="37">
        <f t="shared" si="178"/>
        <v>0</v>
      </c>
      <c r="O157" s="37">
        <f t="shared" si="179"/>
        <v>1450000</v>
      </c>
    </row>
    <row r="158" spans="1:67" hidden="1" x14ac:dyDescent="0.25">
      <c r="B158" s="23" t="s">
        <v>289</v>
      </c>
      <c r="C158" s="40" t="s">
        <v>290</v>
      </c>
      <c r="D158" s="25">
        <f>+'[7]Presupuesto 2020'!U158</f>
        <v>4172040</v>
      </c>
      <c r="E158" s="25">
        <f>+'[7]Programa I'!D158+'[7]Programa II'!D158+'[7]Programa III'!D158+'[7]Programa IV'!D158+'[7]Programa V'!D158</f>
        <v>0</v>
      </c>
      <c r="F158" s="152">
        <f t="shared" si="176"/>
        <v>4172040</v>
      </c>
      <c r="G158" s="152">
        <f>+'[7]Programa I'!F158+'[7]Programa II'!F158+'[7]Programa III'!F158+'[7]Programa IV'!F158+'[7]Programa V'!F158</f>
        <v>0</v>
      </c>
      <c r="H158" s="152">
        <f>+'[7]Total Programa'!U157</f>
        <v>0</v>
      </c>
      <c r="I158" s="37">
        <f t="shared" si="177"/>
        <v>4172040</v>
      </c>
      <c r="J158" s="38">
        <f t="shared" si="165"/>
        <v>1</v>
      </c>
      <c r="L158" s="37">
        <f>+'[7]Programa I'!K158+'[7]Programa II'!K158+'[7]Programa III'!K158+'[7]Programa IV'!K158+'[7]Programa V'!K158</f>
        <v>0</v>
      </c>
      <c r="M158" s="37">
        <v>0</v>
      </c>
      <c r="N158" s="37">
        <f t="shared" si="178"/>
        <v>0</v>
      </c>
      <c r="O158" s="37">
        <f t="shared" si="179"/>
        <v>4172040</v>
      </c>
    </row>
    <row r="159" spans="1:67" x14ac:dyDescent="0.25">
      <c r="B159" s="23">
        <v>5.0199999999999996</v>
      </c>
      <c r="C159" s="169" t="s">
        <v>291</v>
      </c>
      <c r="D159" s="20">
        <f t="shared" ref="D159:O159" si="180">+D160</f>
        <v>5000000</v>
      </c>
      <c r="E159" s="20">
        <f t="shared" si="180"/>
        <v>0</v>
      </c>
      <c r="F159" s="151">
        <f t="shared" si="180"/>
        <v>5000000</v>
      </c>
      <c r="G159" s="151">
        <f t="shared" si="180"/>
        <v>0</v>
      </c>
      <c r="H159" s="151">
        <f t="shared" si="180"/>
        <v>0</v>
      </c>
      <c r="I159" s="21">
        <f t="shared" si="180"/>
        <v>5000000</v>
      </c>
      <c r="J159" s="22">
        <f t="shared" si="165"/>
        <v>1</v>
      </c>
      <c r="K159" s="7"/>
      <c r="L159" s="21">
        <f t="shared" si="180"/>
        <v>0</v>
      </c>
      <c r="M159" s="21">
        <f t="shared" si="180"/>
        <v>0</v>
      </c>
      <c r="N159" s="21">
        <f t="shared" si="180"/>
        <v>0</v>
      </c>
      <c r="O159" s="21">
        <f t="shared" si="180"/>
        <v>5000000</v>
      </c>
    </row>
    <row r="160" spans="1:67" s="7" customFormat="1" hidden="1" x14ac:dyDescent="0.25">
      <c r="B160" s="23" t="s">
        <v>292</v>
      </c>
      <c r="C160" s="39" t="s">
        <v>293</v>
      </c>
      <c r="D160" s="25">
        <f>+'[7]Presupuesto 2020'!U160</f>
        <v>5000000</v>
      </c>
      <c r="E160" s="25">
        <f>+'[7]Programa I'!D160+'[7]Programa II'!D160+'[7]Programa III'!D160+'[7]Programa IV'!D160+'[7]Programa V'!D160</f>
        <v>0</v>
      </c>
      <c r="F160" s="152">
        <f>SUM(D160:E160)</f>
        <v>5000000</v>
      </c>
      <c r="G160" s="152">
        <f>+'[7]Programa I'!F160+'[7]Programa II'!F160+'[7]Programa III'!F160+'[7]Programa IV'!F160+'[7]Programa V'!F160</f>
        <v>0</v>
      </c>
      <c r="H160" s="152">
        <f>+'[7]Total Programa'!U159</f>
        <v>0</v>
      </c>
      <c r="I160" s="37">
        <f>+F160-H160</f>
        <v>5000000</v>
      </c>
      <c r="J160" s="38">
        <f t="shared" si="165"/>
        <v>1</v>
      </c>
      <c r="K160" s="1"/>
      <c r="L160" s="37">
        <f>+'[7]Programa I'!K160+'[7]Programa II'!K160+'[7]Programa III'!K160+'[7]Programa IV'!K160+'[7]Programa V'!K160</f>
        <v>0</v>
      </c>
      <c r="M160" s="37">
        <v>0</v>
      </c>
      <c r="N160" s="37">
        <f>SUM(L160:M160)</f>
        <v>0</v>
      </c>
      <c r="O160" s="37">
        <f>+F160-N160</f>
        <v>5000000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</row>
    <row r="161" spans="1:67" x14ac:dyDescent="0.25">
      <c r="B161" s="23">
        <v>5.99</v>
      </c>
      <c r="C161" s="169" t="s">
        <v>294</v>
      </c>
      <c r="D161" s="20">
        <f>+D162</f>
        <v>433748296</v>
      </c>
      <c r="E161" s="20">
        <f>+E162</f>
        <v>68539920</v>
      </c>
      <c r="F161" s="151">
        <f t="shared" ref="F161:O161" si="181">+F162</f>
        <v>502288216</v>
      </c>
      <c r="G161" s="151">
        <f t="shared" si="181"/>
        <v>0</v>
      </c>
      <c r="H161" s="151">
        <f t="shared" si="181"/>
        <v>0</v>
      </c>
      <c r="I161" s="21">
        <f t="shared" si="181"/>
        <v>502288216</v>
      </c>
      <c r="J161" s="22">
        <f t="shared" si="165"/>
        <v>1</v>
      </c>
      <c r="K161" s="7"/>
      <c r="L161" s="21">
        <f t="shared" si="181"/>
        <v>0</v>
      </c>
      <c r="M161" s="21">
        <f t="shared" si="181"/>
        <v>0</v>
      </c>
      <c r="N161" s="21">
        <f t="shared" si="181"/>
        <v>0</v>
      </c>
      <c r="O161" s="21">
        <f t="shared" si="181"/>
        <v>502288216</v>
      </c>
    </row>
    <row r="162" spans="1:67" s="7" customFormat="1" hidden="1" x14ac:dyDescent="0.25">
      <c r="B162" s="23" t="s">
        <v>295</v>
      </c>
      <c r="C162" s="39" t="s">
        <v>296</v>
      </c>
      <c r="D162" s="25">
        <f>+'[7]Presupuesto 2020'!U162</f>
        <v>433748296</v>
      </c>
      <c r="E162" s="25">
        <f>+'[7]Programa I'!D162+'[7]Programa II'!D162+'[7]Programa III'!D162+'[7]Programa IV'!D162+'[7]Programa V'!D162</f>
        <v>68539920</v>
      </c>
      <c r="F162" s="152">
        <f>SUM(D162:E162)</f>
        <v>502288216</v>
      </c>
      <c r="G162" s="152">
        <f>+'[7]Programa I'!F162+'[7]Programa II'!F162+'[7]Programa III'!F162+'[7]Programa IV'!F162+'[7]Programa V'!F162</f>
        <v>0</v>
      </c>
      <c r="H162" s="152">
        <f>+'[7]Total Programa'!U161</f>
        <v>0</v>
      </c>
      <c r="I162" s="37">
        <f>+F162-H162</f>
        <v>502288216</v>
      </c>
      <c r="J162" s="38">
        <f t="shared" si="165"/>
        <v>1</v>
      </c>
      <c r="K162" s="1"/>
      <c r="L162" s="37">
        <f>+'[7]Programa I'!K162+'[7]Programa II'!K162+'[7]Programa III'!K162+'[7]Programa IV'!K162+'[7]Programa V'!K162</f>
        <v>0</v>
      </c>
      <c r="M162" s="37">
        <v>0</v>
      </c>
      <c r="N162" s="37">
        <f>SUM(L162:M162)</f>
        <v>0</v>
      </c>
      <c r="O162" s="37">
        <f>+F162-N162</f>
        <v>502288216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</row>
    <row r="163" spans="1:67" s="7" customFormat="1" x14ac:dyDescent="0.25">
      <c r="A163" s="1"/>
      <c r="B163" s="14">
        <v>6</v>
      </c>
      <c r="C163" s="167" t="s">
        <v>297</v>
      </c>
      <c r="D163" s="15">
        <f t="shared" ref="D163:I163" si="182">SUM(D164+D178+D182+D187+D214+D225)</f>
        <v>3698398341.6699996</v>
      </c>
      <c r="E163" s="15">
        <f t="shared" si="182"/>
        <v>3500000</v>
      </c>
      <c r="F163" s="147">
        <f t="shared" si="182"/>
        <v>3701898341.6699996</v>
      </c>
      <c r="G163" s="147">
        <f t="shared" si="182"/>
        <v>163078937.66999999</v>
      </c>
      <c r="H163" s="147">
        <f t="shared" si="182"/>
        <v>221080331.48999995</v>
      </c>
      <c r="I163" s="16">
        <f t="shared" si="182"/>
        <v>3480818010.1799998</v>
      </c>
      <c r="J163" s="36">
        <f t="shared" si="165"/>
        <v>0.94027919972803309</v>
      </c>
      <c r="L163" s="16">
        <f>SUM(L164+L178+L182+L187+L214+L225)</f>
        <v>222150208.78999996</v>
      </c>
      <c r="M163" s="16">
        <f>SUM(M164+M178+M182+M187+M214+M225)</f>
        <v>0</v>
      </c>
      <c r="N163" s="16">
        <f>SUM(N164+N178+N182+N187+N214+N225)</f>
        <v>222150208.78999996</v>
      </c>
      <c r="O163" s="16">
        <f>SUM(O164+O178+O182+O187+O214+O225)</f>
        <v>3502748132.8800001</v>
      </c>
    </row>
    <row r="164" spans="1:67" x14ac:dyDescent="0.25">
      <c r="B164" s="23">
        <v>6.01</v>
      </c>
      <c r="C164" s="169" t="s">
        <v>298</v>
      </c>
      <c r="D164" s="46">
        <f t="shared" ref="D164:F164" si="183">SUM(D165+D167+D169)</f>
        <v>333590461.75</v>
      </c>
      <c r="E164" s="46">
        <f t="shared" si="183"/>
        <v>0</v>
      </c>
      <c r="F164" s="165">
        <f t="shared" si="183"/>
        <v>333590461.75</v>
      </c>
      <c r="G164" s="165">
        <f>SUM(G165+G167+G169)</f>
        <v>426975.23</v>
      </c>
      <c r="H164" s="165">
        <f t="shared" ref="H164:I164" si="184">SUM(H165+H167+H169)</f>
        <v>2405384.91</v>
      </c>
      <c r="I164" s="46">
        <f t="shared" si="184"/>
        <v>331185076.83999997</v>
      </c>
      <c r="J164" s="47">
        <f t="shared" si="165"/>
        <v>0.99278940741476396</v>
      </c>
      <c r="K164" s="7"/>
      <c r="L164" s="46">
        <f t="shared" ref="L164:O164" si="185">SUM(L165+L167+L169)</f>
        <v>2405384.91</v>
      </c>
      <c r="M164" s="46">
        <f t="shared" si="185"/>
        <v>0</v>
      </c>
      <c r="N164" s="46">
        <f t="shared" si="185"/>
        <v>2405384.91</v>
      </c>
      <c r="O164" s="46">
        <f t="shared" si="185"/>
        <v>331185076.83999997</v>
      </c>
    </row>
    <row r="165" spans="1:67" s="7" customFormat="1" hidden="1" x14ac:dyDescent="0.25">
      <c r="B165" s="19" t="s">
        <v>299</v>
      </c>
      <c r="C165" s="48" t="s">
        <v>300</v>
      </c>
      <c r="D165" s="21">
        <f t="shared" ref="D165:O165" si="186">+D166</f>
        <v>0</v>
      </c>
      <c r="E165" s="21">
        <f t="shared" si="186"/>
        <v>0</v>
      </c>
      <c r="F165" s="21">
        <f t="shared" si="186"/>
        <v>0</v>
      </c>
      <c r="G165" s="21">
        <f t="shared" si="186"/>
        <v>0</v>
      </c>
      <c r="H165" s="21">
        <f t="shared" si="186"/>
        <v>0</v>
      </c>
      <c r="I165" s="21">
        <f t="shared" si="186"/>
        <v>0</v>
      </c>
      <c r="J165" s="22">
        <f t="shared" si="165"/>
        <v>0</v>
      </c>
      <c r="L165" s="21">
        <f t="shared" si="186"/>
        <v>0</v>
      </c>
      <c r="M165" s="21">
        <f t="shared" si="186"/>
        <v>0</v>
      </c>
      <c r="N165" s="21">
        <f t="shared" si="186"/>
        <v>0</v>
      </c>
      <c r="O165" s="21">
        <f t="shared" si="186"/>
        <v>0</v>
      </c>
    </row>
    <row r="166" spans="1:67" hidden="1" x14ac:dyDescent="0.25">
      <c r="B166" s="33" t="s">
        <v>301</v>
      </c>
      <c r="C166" s="49" t="s">
        <v>302</v>
      </c>
      <c r="D166" s="25">
        <f>+'[7]Presupuesto 2020'!U166</f>
        <v>0</v>
      </c>
      <c r="E166" s="25">
        <f>+'[7]Programa I'!D166+'[7]Programa II'!D166+'[7]Programa III'!D166+'[7]Programa IV'!D166+'[7]Programa V'!D166</f>
        <v>0</v>
      </c>
      <c r="F166" s="37">
        <f>SUM(D166:E166)</f>
        <v>0</v>
      </c>
      <c r="G166" s="37">
        <f>+'[7]Programa I'!F166+'[7]Programa II'!F166+'[7]Programa III'!F166+'[7]Programa IV'!F166+'[7]Programa V'!F166</f>
        <v>0</v>
      </c>
      <c r="H166" s="37">
        <f>+'[7]Total Programa'!U165</f>
        <v>0</v>
      </c>
      <c r="I166" s="37">
        <f>+F166-H166</f>
        <v>0</v>
      </c>
      <c r="J166" s="38">
        <f t="shared" si="165"/>
        <v>0</v>
      </c>
      <c r="L166" s="37">
        <f>+'[7]Programa I'!K166+'[7]Programa II'!K166+'[7]Programa III'!K166+'[7]Programa IV'!K166+'[7]Programa V'!K166</f>
        <v>0</v>
      </c>
      <c r="M166" s="37">
        <v>0</v>
      </c>
      <c r="N166" s="37">
        <f>SUM(L166:M166)</f>
        <v>0</v>
      </c>
      <c r="O166" s="37">
        <f>+F166-N166</f>
        <v>0</v>
      </c>
    </row>
    <row r="167" spans="1:67" s="7" customFormat="1" hidden="1" x14ac:dyDescent="0.25">
      <c r="A167" s="1"/>
      <c r="B167" s="19" t="s">
        <v>303</v>
      </c>
      <c r="C167" s="7" t="s">
        <v>304</v>
      </c>
      <c r="D167" s="21">
        <f>+D168</f>
        <v>120000000</v>
      </c>
      <c r="E167" s="21">
        <f>+E168</f>
        <v>0</v>
      </c>
      <c r="F167" s="149">
        <f t="shared" ref="F167:O167" si="187">+F168</f>
        <v>120000000</v>
      </c>
      <c r="G167" s="149">
        <f t="shared" si="187"/>
        <v>0</v>
      </c>
      <c r="H167" s="149">
        <f t="shared" si="187"/>
        <v>0</v>
      </c>
      <c r="I167" s="21">
        <f t="shared" si="187"/>
        <v>120000000</v>
      </c>
      <c r="J167" s="22">
        <f t="shared" si="165"/>
        <v>1</v>
      </c>
      <c r="L167" s="21">
        <f t="shared" si="187"/>
        <v>0</v>
      </c>
      <c r="M167" s="21">
        <f t="shared" si="187"/>
        <v>0</v>
      </c>
      <c r="N167" s="21">
        <f t="shared" si="187"/>
        <v>0</v>
      </c>
      <c r="O167" s="21">
        <f t="shared" si="187"/>
        <v>120000000</v>
      </c>
    </row>
    <row r="168" spans="1:67" hidden="1" x14ac:dyDescent="0.25">
      <c r="B168" s="33" t="s">
        <v>305</v>
      </c>
      <c r="C168" s="1" t="s">
        <v>306</v>
      </c>
      <c r="D168" s="25">
        <f>+'[7]Presupuesto 2020'!U168</f>
        <v>120000000</v>
      </c>
      <c r="E168" s="25">
        <f>+'[7]Programa I'!D168+'[7]Programa II'!D168+'[7]Programa III'!D168+'[7]Programa IV'!D168+'[7]Programa V'!D168</f>
        <v>0</v>
      </c>
      <c r="F168" s="152">
        <f>SUM(D168:E168)</f>
        <v>120000000</v>
      </c>
      <c r="G168" s="152">
        <f>+'[7]Programa I'!F168+'[7]Programa II'!F168+'[7]Programa III'!F168+'[7]Programa IV'!F168+'[7]Programa V'!F168</f>
        <v>0</v>
      </c>
      <c r="H168" s="152">
        <f>+'[7]Total Programa'!U167</f>
        <v>0</v>
      </c>
      <c r="I168" s="37">
        <f>+F168-H168</f>
        <v>120000000</v>
      </c>
      <c r="J168" s="38">
        <f t="shared" si="165"/>
        <v>1</v>
      </c>
      <c r="L168" s="37">
        <f>+'[7]Programa I'!K168+'[7]Programa II'!K168+'[7]Programa III'!K168+'[7]Programa IV'!K168+'[7]Programa V'!K168</f>
        <v>0</v>
      </c>
      <c r="M168" s="37">
        <v>0</v>
      </c>
      <c r="N168" s="37">
        <f>SUM(L168:M168)</f>
        <v>0</v>
      </c>
      <c r="O168" s="37">
        <f>+F168-N168</f>
        <v>120000000</v>
      </c>
    </row>
    <row r="169" spans="1:67" s="7" customFormat="1" hidden="1" x14ac:dyDescent="0.25">
      <c r="A169" s="1"/>
      <c r="B169" s="35" t="s">
        <v>307</v>
      </c>
      <c r="C169" s="7" t="s">
        <v>308</v>
      </c>
      <c r="D169" s="21">
        <f t="shared" ref="D169:I169" si="188">SUM(D170:D177)</f>
        <v>213590461.75</v>
      </c>
      <c r="E169" s="21">
        <f t="shared" si="188"/>
        <v>0</v>
      </c>
      <c r="F169" s="149">
        <f t="shared" si="188"/>
        <v>213590461.75</v>
      </c>
      <c r="G169" s="149">
        <f t="shared" si="188"/>
        <v>426975.23</v>
      </c>
      <c r="H169" s="149">
        <f t="shared" si="188"/>
        <v>2405384.91</v>
      </c>
      <c r="I169" s="21">
        <f t="shared" si="188"/>
        <v>211185076.83999997</v>
      </c>
      <c r="J169" s="22">
        <f t="shared" si="165"/>
        <v>0.98873833180427573</v>
      </c>
      <c r="L169" s="21">
        <f>SUM(L170:L177)</f>
        <v>2405384.91</v>
      </c>
      <c r="M169" s="21">
        <f>SUM(M170:M177)</f>
        <v>0</v>
      </c>
      <c r="N169" s="21">
        <f>SUM(N170:N177)</f>
        <v>2405384.91</v>
      </c>
      <c r="O169" s="21">
        <f>SUM(O170:O177)</f>
        <v>211185076.83999997</v>
      </c>
    </row>
    <row r="170" spans="1:67" hidden="1" x14ac:dyDescent="0.25">
      <c r="B170" s="23" t="s">
        <v>309</v>
      </c>
      <c r="C170" s="39" t="s">
        <v>310</v>
      </c>
      <c r="D170" s="25">
        <f>+'[7]Presupuesto 2020'!U170</f>
        <v>0</v>
      </c>
      <c r="E170" s="25">
        <f>+'[7]Programa I'!D170+'[7]Programa II'!D170+'[7]Programa III'!D170+'[7]Programa IV'!D170+'[7]Programa V'!D170</f>
        <v>0</v>
      </c>
      <c r="F170" s="37">
        <f t="shared" ref="F170:F175" si="189">SUM(D170:E170)</f>
        <v>0</v>
      </c>
      <c r="G170" s="37">
        <f>+'[7]Programa I'!F170+'[7]Programa II'!F170+'[7]Programa III'!F170+'[7]Programa IV'!F170+'[7]Programa V'!F170</f>
        <v>0</v>
      </c>
      <c r="H170" s="37">
        <f>+'[7]Total Programa'!U169</f>
        <v>0</v>
      </c>
      <c r="I170" s="37">
        <f t="shared" ref="I170:I177" si="190">+F170-H170</f>
        <v>0</v>
      </c>
      <c r="J170" s="38">
        <f t="shared" si="165"/>
        <v>0</v>
      </c>
      <c r="L170" s="37">
        <f>+'[7]Programa I'!K170+'[7]Programa II'!K170+'[7]Programa III'!K170+'[7]Programa IV'!K170+'[7]Programa V'!K170</f>
        <v>0</v>
      </c>
      <c r="M170" s="37">
        <v>0</v>
      </c>
      <c r="N170" s="37">
        <f t="shared" ref="N170:N177" si="191">SUM(L170:M170)</f>
        <v>0</v>
      </c>
      <c r="O170" s="37">
        <f t="shared" ref="O170:O177" si="192">+F170-N170</f>
        <v>0</v>
      </c>
    </row>
    <row r="171" spans="1:67" hidden="1" x14ac:dyDescent="0.25">
      <c r="B171" s="23" t="s">
        <v>311</v>
      </c>
      <c r="C171" s="39" t="s">
        <v>312</v>
      </c>
      <c r="D171" s="25">
        <f>+'[7]Presupuesto 2020'!U171</f>
        <v>22359791.370000001</v>
      </c>
      <c r="E171" s="25">
        <f>+'[7]Programa I'!D171+'[7]Programa II'!D171+'[7]Programa III'!D171+'[7]Programa IV'!D171+'[7]Programa V'!D171</f>
        <v>0</v>
      </c>
      <c r="F171" s="152">
        <f t="shared" si="189"/>
        <v>22359791.370000001</v>
      </c>
      <c r="G171" s="152">
        <f>+'[7]Programa I'!F171+'[7]Programa II'!F171+'[7]Programa III'!F171+'[7]Programa IV'!F171+'[7]Programa V'!F171</f>
        <v>0</v>
      </c>
      <c r="H171" s="152">
        <f>+'[7]Total Programa'!U170</f>
        <v>0</v>
      </c>
      <c r="I171" s="37">
        <f t="shared" si="190"/>
        <v>22359791.370000001</v>
      </c>
      <c r="J171" s="38">
        <f t="shared" si="165"/>
        <v>1</v>
      </c>
      <c r="L171" s="37">
        <f>+'[7]Programa I'!K171+'[7]Programa II'!K171+'[7]Programa III'!K171+'[7]Programa IV'!K171+'[7]Programa V'!K171</f>
        <v>0</v>
      </c>
      <c r="M171" s="37">
        <v>0</v>
      </c>
      <c r="N171" s="37">
        <f t="shared" si="191"/>
        <v>0</v>
      </c>
      <c r="O171" s="37">
        <f t="shared" si="192"/>
        <v>22359791.370000001</v>
      </c>
    </row>
    <row r="172" spans="1:67" hidden="1" x14ac:dyDescent="0.25">
      <c r="B172" s="23" t="s">
        <v>313</v>
      </c>
      <c r="C172" s="39" t="s">
        <v>314</v>
      </c>
      <c r="D172" s="25">
        <f>+'[7]Presupuesto 2020'!U172</f>
        <v>1920525.33</v>
      </c>
      <c r="E172" s="25">
        <f>+'[7]Programa I'!D172+'[7]Programa II'!D172+'[7]Programa III'!D172+'[7]Programa IV'!D172+'[7]Programa V'!D172</f>
        <v>0</v>
      </c>
      <c r="F172" s="152">
        <f t="shared" si="189"/>
        <v>1920525.33</v>
      </c>
      <c r="G172" s="152">
        <f>+'[7]Programa I'!F172+'[7]Programa II'!F172+'[7]Programa III'!F172+'[7]Programa IV'!F172+'[7]Programa V'!F172</f>
        <v>0</v>
      </c>
      <c r="H172" s="152">
        <f>+'[7]Total Programa'!U171</f>
        <v>0</v>
      </c>
      <c r="I172" s="37">
        <f t="shared" si="190"/>
        <v>1920525.33</v>
      </c>
      <c r="J172" s="38">
        <f t="shared" si="165"/>
        <v>1</v>
      </c>
      <c r="L172" s="37">
        <f>+'[7]Programa I'!K172+'[7]Programa II'!K172+'[7]Programa III'!K172+'[7]Programa IV'!K172+'[7]Programa V'!K172</f>
        <v>0</v>
      </c>
      <c r="M172" s="37">
        <v>0</v>
      </c>
      <c r="N172" s="37">
        <f t="shared" si="191"/>
        <v>0</v>
      </c>
      <c r="O172" s="37">
        <f t="shared" si="192"/>
        <v>1920525.33</v>
      </c>
    </row>
    <row r="173" spans="1:67" hidden="1" x14ac:dyDescent="0.25">
      <c r="B173" s="23" t="s">
        <v>315</v>
      </c>
      <c r="C173" s="39" t="s">
        <v>316</v>
      </c>
      <c r="D173" s="25">
        <f>+'[7]Presupuesto 2020'!U173</f>
        <v>122918008.8</v>
      </c>
      <c r="E173" s="25">
        <f>+'[7]Programa I'!D173+'[7]Programa II'!D173+'[7]Programa III'!D173+'[7]Programa IV'!D173+'[7]Programa V'!D173</f>
        <v>0</v>
      </c>
      <c r="F173" s="152">
        <f t="shared" si="189"/>
        <v>122918008.8</v>
      </c>
      <c r="G173" s="152">
        <f>+'[7]Programa I'!F173+'[7]Programa II'!F173+'[7]Programa III'!F173+'[7]Programa IV'!F173+'[7]Programa V'!F173</f>
        <v>0</v>
      </c>
      <c r="H173" s="152">
        <f>+'[7]Total Programa'!U172</f>
        <v>1227401.3</v>
      </c>
      <c r="I173" s="37">
        <f t="shared" si="190"/>
        <v>121690607.5</v>
      </c>
      <c r="J173" s="38">
        <f t="shared" si="165"/>
        <v>0.99001447133758003</v>
      </c>
      <c r="L173" s="37">
        <f>+'[7]Programa I'!K173+'[7]Programa II'!K173+'[7]Programa III'!K173+'[7]Programa IV'!K173+'[7]Programa V'!K173</f>
        <v>1227401.3</v>
      </c>
      <c r="M173" s="37">
        <v>0</v>
      </c>
      <c r="N173" s="37">
        <f t="shared" si="191"/>
        <v>1227401.3</v>
      </c>
      <c r="O173" s="37">
        <f t="shared" si="192"/>
        <v>121690607.5</v>
      </c>
    </row>
    <row r="174" spans="1:67" hidden="1" x14ac:dyDescent="0.25">
      <c r="B174" s="23" t="s">
        <v>317</v>
      </c>
      <c r="C174" s="39" t="s">
        <v>318</v>
      </c>
      <c r="D174" s="25">
        <f>+'[7]Presupuesto 2020'!U174</f>
        <v>50327676.25</v>
      </c>
      <c r="E174" s="25">
        <f>+'[7]Programa I'!D174+'[7]Programa II'!D174+'[7]Programa III'!D174+'[7]Programa IV'!D174+'[7]Programa V'!D174</f>
        <v>0</v>
      </c>
      <c r="F174" s="152">
        <f t="shared" si="189"/>
        <v>50327676.25</v>
      </c>
      <c r="G174" s="152">
        <f>+'[7]Programa I'!F174+'[7]Programa II'!F174+'[7]Programa III'!F174+'[7]Programa IV'!F174+'[7]Programa V'!F174</f>
        <v>0</v>
      </c>
      <c r="H174" s="152">
        <f>+'[7]Total Programa'!U173</f>
        <v>0</v>
      </c>
      <c r="I174" s="37">
        <f t="shared" si="190"/>
        <v>50327676.25</v>
      </c>
      <c r="J174" s="38">
        <f t="shared" si="165"/>
        <v>1</v>
      </c>
      <c r="L174" s="37">
        <f>+'[7]Programa I'!K174+'[7]Programa II'!K174+'[7]Programa III'!K174+'[7]Programa IV'!K174+'[7]Programa V'!K174</f>
        <v>0</v>
      </c>
      <c r="M174" s="37">
        <v>0</v>
      </c>
      <c r="N174" s="37">
        <f t="shared" si="191"/>
        <v>0</v>
      </c>
      <c r="O174" s="37">
        <f t="shared" si="192"/>
        <v>50327676.25</v>
      </c>
    </row>
    <row r="175" spans="1:67" hidden="1" x14ac:dyDescent="0.25">
      <c r="B175" s="23" t="s">
        <v>319</v>
      </c>
      <c r="C175" s="39" t="s">
        <v>320</v>
      </c>
      <c r="D175" s="25">
        <f>+'[7]Presupuesto 2020'!U175</f>
        <v>0</v>
      </c>
      <c r="E175" s="25">
        <f>+'[7]Programa I'!D175+'[7]Programa II'!D175+'[7]Programa III'!D175+'[7]Programa IV'!D175+'[7]Programa V'!D175</f>
        <v>0</v>
      </c>
      <c r="F175" s="37">
        <f t="shared" si="189"/>
        <v>0</v>
      </c>
      <c r="G175" s="37">
        <f>+'[7]Programa I'!F175+'[7]Programa II'!F175+'[7]Programa III'!F175+'[7]Programa IV'!F175+'[7]Programa V'!F175</f>
        <v>0</v>
      </c>
      <c r="H175" s="37">
        <f>+'[7]Total Programa'!U174</f>
        <v>0</v>
      </c>
      <c r="I175" s="37">
        <f t="shared" si="190"/>
        <v>0</v>
      </c>
      <c r="J175" s="38">
        <f t="shared" si="165"/>
        <v>0</v>
      </c>
      <c r="L175" s="37">
        <f>+'[7]Programa I'!K175+'[7]Programa II'!K175+'[7]Programa III'!K175+'[7]Programa IV'!K175+'[7]Programa V'!K175</f>
        <v>0</v>
      </c>
      <c r="M175" s="37">
        <v>0</v>
      </c>
      <c r="N175" s="37">
        <f t="shared" si="191"/>
        <v>0</v>
      </c>
      <c r="O175" s="37">
        <f t="shared" si="192"/>
        <v>0</v>
      </c>
    </row>
    <row r="176" spans="1:67" hidden="1" x14ac:dyDescent="0.25">
      <c r="B176" s="23" t="s">
        <v>321</v>
      </c>
      <c r="C176" s="39" t="s">
        <v>322</v>
      </c>
      <c r="D176" s="25">
        <f>+'[7]Presupuesto 2020'!U176</f>
        <v>1064460</v>
      </c>
      <c r="E176" s="25">
        <f>+'[7]Programa I'!D176+'[7]Programa II'!D176+'[7]Programa III'!D176+'[7]Programa IV'!D176+'[7]Programa V'!D176</f>
        <v>0</v>
      </c>
      <c r="F176" s="152">
        <f>SUM(D176:E176)</f>
        <v>1064460</v>
      </c>
      <c r="G176" s="152">
        <f>+'[7]Programa I'!F176+'[7]Programa II'!F176+'[7]Programa III'!F176+'[7]Programa IV'!F176+'[7]Programa V'!F176</f>
        <v>0</v>
      </c>
      <c r="H176" s="152">
        <f>+'[7]Total Programa'!U175</f>
        <v>324033.15000000002</v>
      </c>
      <c r="I176" s="37">
        <f t="shared" si="190"/>
        <v>740426.85</v>
      </c>
      <c r="J176" s="45">
        <f t="shared" si="165"/>
        <v>0.6955891719745223</v>
      </c>
      <c r="L176" s="37">
        <f>+'[7]Programa I'!K176+'[7]Programa II'!K176+'[7]Programa III'!K176+'[7]Programa IV'!K176+'[7]Programa V'!K176</f>
        <v>324033.15000000002</v>
      </c>
      <c r="M176" s="37">
        <v>0</v>
      </c>
      <c r="N176" s="37">
        <f t="shared" si="191"/>
        <v>324033.15000000002</v>
      </c>
      <c r="O176" s="37">
        <f t="shared" si="192"/>
        <v>740426.85</v>
      </c>
    </row>
    <row r="177" spans="1:15" hidden="1" x14ac:dyDescent="0.25">
      <c r="B177" s="23" t="s">
        <v>323</v>
      </c>
      <c r="C177" s="39" t="s">
        <v>324</v>
      </c>
      <c r="D177" s="25">
        <f>+'[7]Presupuesto 2020'!U177</f>
        <v>15000000</v>
      </c>
      <c r="E177" s="25">
        <f>+'[7]Programa I'!D177+'[7]Programa II'!D177+'[7]Programa III'!D177+'[7]Programa IV'!D177+'[7]Programa V'!D177</f>
        <v>0</v>
      </c>
      <c r="F177" s="152">
        <f t="shared" ref="F177" si="193">SUM(D177:E177)</f>
        <v>15000000</v>
      </c>
      <c r="G177" s="152">
        <f>+'[7]Programa I'!F177+'[7]Programa II'!F177+'[7]Programa III'!F177+'[7]Programa IV'!F177+'[7]Programa V'!F177</f>
        <v>426975.23</v>
      </c>
      <c r="H177" s="152">
        <f>+'[7]Total Programa'!U176</f>
        <v>853950.46</v>
      </c>
      <c r="I177" s="37">
        <f t="shared" si="190"/>
        <v>14146049.539999999</v>
      </c>
      <c r="J177" s="45">
        <f t="shared" si="165"/>
        <v>0.94306996933333331</v>
      </c>
      <c r="L177" s="37">
        <f>+'[7]Programa I'!K177+'[7]Programa II'!K177+'[7]Programa III'!K177+'[7]Programa IV'!K177+'[7]Programa V'!K177</f>
        <v>853950.46</v>
      </c>
      <c r="M177" s="37">
        <v>0</v>
      </c>
      <c r="N177" s="37">
        <f t="shared" si="191"/>
        <v>853950.46</v>
      </c>
      <c r="O177" s="37">
        <f t="shared" si="192"/>
        <v>14146049.539999999</v>
      </c>
    </row>
    <row r="178" spans="1:15" x14ac:dyDescent="0.25">
      <c r="B178" s="23">
        <v>6.02</v>
      </c>
      <c r="C178" s="169" t="s">
        <v>325</v>
      </c>
      <c r="D178" s="21">
        <f t="shared" ref="D178:I178" si="194">SUM(D179:D181)</f>
        <v>15500000</v>
      </c>
      <c r="E178" s="21">
        <f t="shared" si="194"/>
        <v>3500000</v>
      </c>
      <c r="F178" s="151">
        <f t="shared" si="194"/>
        <v>19000000</v>
      </c>
      <c r="G178" s="151">
        <f t="shared" si="194"/>
        <v>240652.5</v>
      </c>
      <c r="H178" s="151">
        <f t="shared" si="194"/>
        <v>240652.5</v>
      </c>
      <c r="I178" s="21">
        <f t="shared" si="194"/>
        <v>18759347.5</v>
      </c>
      <c r="J178" s="22">
        <f t="shared" si="165"/>
        <v>0.98733407894736847</v>
      </c>
      <c r="K178" s="7"/>
      <c r="L178" s="21">
        <f>SUM(L179:L181)</f>
        <v>240652.5</v>
      </c>
      <c r="M178" s="21">
        <f>SUM(M179:M181)</f>
        <v>0</v>
      </c>
      <c r="N178" s="21">
        <f>SUM(N179:N181)</f>
        <v>240652.5</v>
      </c>
      <c r="O178" s="21">
        <f>SUM(O179:O181)</f>
        <v>18759347.5</v>
      </c>
    </row>
    <row r="179" spans="1:15" hidden="1" x14ac:dyDescent="0.25">
      <c r="B179" s="23" t="s">
        <v>326</v>
      </c>
      <c r="C179" s="40" t="s">
        <v>327</v>
      </c>
      <c r="D179" s="25">
        <f>+'[7]Presupuesto 2020'!U179</f>
        <v>12500000</v>
      </c>
      <c r="E179" s="25">
        <f>+'[7]Programa I'!D179+'[7]Programa II'!D179+'[7]Programa III'!D179+'[7]Programa IV'!D179+'[7]Programa V'!D179</f>
        <v>3500000</v>
      </c>
      <c r="F179" s="152">
        <f t="shared" ref="F179:F181" si="195">SUM(D179:E179)</f>
        <v>16000000</v>
      </c>
      <c r="G179" s="152">
        <f>+'[7]Programa I'!F179+'[7]Programa II'!F179+'[7]Programa III'!F179+'[7]Programa IV'!F179+'[7]Programa V'!F179</f>
        <v>159112.5</v>
      </c>
      <c r="H179" s="152">
        <f>+'[7]Total Programa'!U178</f>
        <v>159112.5</v>
      </c>
      <c r="I179" s="37">
        <f t="shared" ref="I179:I181" si="196">+F179-H179</f>
        <v>15840887.5</v>
      </c>
      <c r="J179" s="38">
        <f t="shared" si="165"/>
        <v>0.99005546874999995</v>
      </c>
      <c r="L179" s="37">
        <f>+'[7]Programa I'!K179+'[7]Programa II'!K179+'[7]Programa III'!K179+'[7]Programa IV'!K179+'[7]Programa V'!K179</f>
        <v>159112.5</v>
      </c>
      <c r="M179" s="37">
        <v>0</v>
      </c>
      <c r="N179" s="37">
        <f t="shared" ref="N179:N181" si="197">SUM(L179:M179)</f>
        <v>159112.5</v>
      </c>
      <c r="O179" s="37">
        <f t="shared" ref="O179:O181" si="198">+F179-N179</f>
        <v>15840887.5</v>
      </c>
    </row>
    <row r="180" spans="1:15" hidden="1" x14ac:dyDescent="0.25">
      <c r="B180" s="23" t="s">
        <v>328</v>
      </c>
      <c r="C180" s="40" t="s">
        <v>329</v>
      </c>
      <c r="D180" s="25">
        <f>+'[7]Presupuesto 2020'!U180</f>
        <v>3000000</v>
      </c>
      <c r="E180" s="25">
        <f>+'[7]Programa I'!D180+'[7]Programa II'!D180+'[7]Programa III'!D180+'[7]Programa IV'!D180+'[7]Programa V'!D180</f>
        <v>0</v>
      </c>
      <c r="F180" s="150">
        <f t="shared" si="195"/>
        <v>3000000</v>
      </c>
      <c r="G180" s="150">
        <f>+'[7]Programa I'!F180+'[7]Programa II'!F180+'[7]Programa III'!F180+'[7]Programa IV'!F180+'[7]Programa V'!F180</f>
        <v>81540</v>
      </c>
      <c r="H180" s="150">
        <f>+'[7]Total Programa'!U179</f>
        <v>81540</v>
      </c>
      <c r="I180" s="26">
        <f t="shared" si="196"/>
        <v>2918460</v>
      </c>
      <c r="J180" s="26">
        <f t="shared" si="165"/>
        <v>0.97282000000000002</v>
      </c>
      <c r="K180" s="26"/>
      <c r="L180" s="26">
        <f>+'[7]Programa I'!K180+'[7]Programa II'!K180+'[7]Programa III'!K180+'[7]Programa IV'!K180+'[7]Programa V'!K180</f>
        <v>81540</v>
      </c>
      <c r="M180" s="26">
        <v>0</v>
      </c>
      <c r="N180" s="26">
        <f t="shared" si="197"/>
        <v>81540</v>
      </c>
      <c r="O180" s="25">
        <f t="shared" si="198"/>
        <v>2918460</v>
      </c>
    </row>
    <row r="181" spans="1:15" hidden="1" x14ac:dyDescent="0.25">
      <c r="B181" s="33" t="s">
        <v>330</v>
      </c>
      <c r="C181" s="40" t="s">
        <v>331</v>
      </c>
      <c r="D181" s="25">
        <f>+'[7]Presupuesto 2020'!U181</f>
        <v>0</v>
      </c>
      <c r="E181" s="25">
        <f>+'[7]Programa I'!D181+'[7]Programa II'!D181+'[7]Programa III'!D181+'[7]Programa IV'!D181+'[7]Programa V'!D181</f>
        <v>0</v>
      </c>
      <c r="F181" s="25">
        <f t="shared" si="195"/>
        <v>0</v>
      </c>
      <c r="G181" s="25">
        <f>+'[7]Programa I'!F181+'[7]Programa II'!F181+'[7]Programa III'!F181+'[7]Programa IV'!F181+'[7]Programa V'!F181</f>
        <v>0</v>
      </c>
      <c r="H181" s="25">
        <f>+'[7]Total Programa'!U180</f>
        <v>0</v>
      </c>
      <c r="I181" s="25">
        <f t="shared" si="196"/>
        <v>0</v>
      </c>
      <c r="J181" s="28">
        <f t="shared" si="165"/>
        <v>0</v>
      </c>
      <c r="L181" s="25">
        <f>+'[7]Programa I'!K181+'[7]Programa II'!K181+'[7]Programa III'!K181+'[7]Programa IV'!K181+'[7]Programa V'!K181</f>
        <v>0</v>
      </c>
      <c r="M181" s="25">
        <v>0</v>
      </c>
      <c r="N181" s="25">
        <f t="shared" si="197"/>
        <v>0</v>
      </c>
      <c r="O181" s="25">
        <f t="shared" si="198"/>
        <v>0</v>
      </c>
    </row>
    <row r="182" spans="1:15" x14ac:dyDescent="0.25">
      <c r="B182" s="23">
        <v>6.03</v>
      </c>
      <c r="C182" s="169" t="s">
        <v>332</v>
      </c>
      <c r="D182" s="21">
        <f>SUM(D183+D186)</f>
        <v>85500000</v>
      </c>
      <c r="E182" s="21">
        <f>SUM(E183+E186)</f>
        <v>0</v>
      </c>
      <c r="F182" s="151">
        <f t="shared" ref="F182:I182" si="199">SUM(F183+F186)</f>
        <v>85500000</v>
      </c>
      <c r="G182" s="151">
        <f t="shared" si="199"/>
        <v>519475.36</v>
      </c>
      <c r="H182" s="151">
        <f t="shared" si="199"/>
        <v>5610672.0499999998</v>
      </c>
      <c r="I182" s="21">
        <f t="shared" si="199"/>
        <v>79889327.950000003</v>
      </c>
      <c r="J182" s="22">
        <f t="shared" si="165"/>
        <v>0.93437810467836258</v>
      </c>
      <c r="K182" s="7"/>
      <c r="L182" s="21">
        <f t="shared" ref="L182:O182" si="200">SUM(L183+L186)</f>
        <v>6680549.3499999996</v>
      </c>
      <c r="M182" s="21">
        <f t="shared" si="200"/>
        <v>0</v>
      </c>
      <c r="N182" s="21">
        <f t="shared" si="200"/>
        <v>6680549.3499999996</v>
      </c>
      <c r="O182" s="21">
        <f t="shared" si="200"/>
        <v>101819450.65000001</v>
      </c>
    </row>
    <row r="183" spans="1:15" s="7" customFormat="1" hidden="1" x14ac:dyDescent="0.25">
      <c r="A183" s="1"/>
      <c r="B183" s="19" t="s">
        <v>333</v>
      </c>
      <c r="C183" s="29" t="s">
        <v>334</v>
      </c>
      <c r="D183" s="21">
        <f>SUM(D184:D185)</f>
        <v>62500000</v>
      </c>
      <c r="E183" s="21">
        <f t="shared" ref="E183:I183" si="201">SUM(E184:E185)</f>
        <v>0</v>
      </c>
      <c r="F183" s="149">
        <f t="shared" si="201"/>
        <v>62500000</v>
      </c>
      <c r="G183" s="149">
        <f t="shared" si="201"/>
        <v>0</v>
      </c>
      <c r="H183" s="149">
        <f t="shared" si="201"/>
        <v>4540794.75</v>
      </c>
      <c r="I183" s="21">
        <f t="shared" si="201"/>
        <v>57959205.25</v>
      </c>
      <c r="J183" s="22">
        <f t="shared" si="165"/>
        <v>0.92734728399999999</v>
      </c>
      <c r="L183" s="21">
        <f t="shared" ref="L183:O183" si="202">SUM(L184:L186)</f>
        <v>5610672.0499999998</v>
      </c>
      <c r="M183" s="21">
        <f t="shared" si="202"/>
        <v>0</v>
      </c>
      <c r="N183" s="21">
        <f t="shared" si="202"/>
        <v>5610672.0499999998</v>
      </c>
      <c r="O183" s="21">
        <f t="shared" si="202"/>
        <v>79889327.950000003</v>
      </c>
    </row>
    <row r="184" spans="1:15" hidden="1" x14ac:dyDescent="0.25">
      <c r="B184" s="23" t="s">
        <v>335</v>
      </c>
      <c r="C184" s="40" t="s">
        <v>336</v>
      </c>
      <c r="D184" s="25">
        <f>+'[7]Presupuesto 2020'!U184</f>
        <v>37500000</v>
      </c>
      <c r="E184" s="25">
        <f>+'[7]Programa I'!D184+'[7]Programa II'!D184+'[7]Programa III'!D184+'[7]Programa IV'!D184+'[7]Programa V'!D184</f>
        <v>0</v>
      </c>
      <c r="F184" s="152">
        <f t="shared" ref="F184:F186" si="203">SUM(D184:E184)</f>
        <v>37500000</v>
      </c>
      <c r="G184" s="152">
        <f>+'[7]Programa I'!F184+'[7]Programa II'!F184+'[7]Programa III'!F184+'[7]Programa IV'!F184+'[7]Programa V'!F184</f>
        <v>0</v>
      </c>
      <c r="H184" s="152">
        <f>+'[7]Total Programa'!U183</f>
        <v>0</v>
      </c>
      <c r="I184" s="37">
        <f t="shared" ref="I184:I186" si="204">+F184-H184</f>
        <v>37500000</v>
      </c>
      <c r="J184" s="38">
        <f t="shared" si="165"/>
        <v>1</v>
      </c>
      <c r="L184" s="37">
        <f>+'[7]Programa I'!K184+'[7]Programa II'!K184+'[7]Programa III'!K184+'[7]Programa IV'!K184+'[7]Programa V'!K184</f>
        <v>0</v>
      </c>
      <c r="M184" s="37">
        <v>0</v>
      </c>
      <c r="N184" s="37">
        <f t="shared" ref="N184:N186" si="205">SUM(L184:M184)</f>
        <v>0</v>
      </c>
      <c r="O184" s="37">
        <f t="shared" ref="O184:O186" si="206">+F184-N184</f>
        <v>37500000</v>
      </c>
    </row>
    <row r="185" spans="1:15" hidden="1" x14ac:dyDescent="0.25">
      <c r="B185" s="23" t="s">
        <v>337</v>
      </c>
      <c r="C185" s="40" t="s">
        <v>338</v>
      </c>
      <c r="D185" s="25">
        <f>+'[7]Presupuesto 2020'!U185</f>
        <v>25000000</v>
      </c>
      <c r="E185" s="25">
        <f>+'[7]Programa I'!D185+'[7]Programa II'!D185+'[7]Programa III'!D185+'[7]Programa IV'!D185+'[7]Programa V'!D185</f>
        <v>0</v>
      </c>
      <c r="F185" s="152">
        <f t="shared" si="203"/>
        <v>25000000</v>
      </c>
      <c r="G185" s="152">
        <f>+'[7]Programa I'!F185+'[7]Programa II'!F185+'[7]Programa III'!F185+'[7]Programa IV'!F185+'[7]Programa V'!F185</f>
        <v>0</v>
      </c>
      <c r="H185" s="152">
        <f>+'[7]Total Programa'!U184</f>
        <v>4540794.75</v>
      </c>
      <c r="I185" s="37">
        <f t="shared" si="204"/>
        <v>20459205.25</v>
      </c>
      <c r="J185" s="38">
        <f t="shared" si="165"/>
        <v>0.81836821000000004</v>
      </c>
      <c r="L185" s="37">
        <f>+'[7]Programa I'!K185+'[7]Programa II'!K185+'[7]Programa III'!K185+'[7]Programa IV'!K185+'[7]Programa V'!K185</f>
        <v>4540794.75</v>
      </c>
      <c r="M185" s="37">
        <v>0</v>
      </c>
      <c r="N185" s="37">
        <f t="shared" si="205"/>
        <v>4540794.75</v>
      </c>
      <c r="O185" s="37">
        <f t="shared" si="206"/>
        <v>20459205.25</v>
      </c>
    </row>
    <row r="186" spans="1:15" hidden="1" x14ac:dyDescent="0.25">
      <c r="B186" s="33" t="s">
        <v>339</v>
      </c>
      <c r="C186" s="50" t="s">
        <v>340</v>
      </c>
      <c r="D186" s="25">
        <f>+'[7]Presupuesto 2020'!U186</f>
        <v>23000000</v>
      </c>
      <c r="E186" s="25">
        <f>+'[7]Programa I'!D186+'[7]Programa II'!D186+'[7]Programa III'!D186+'[7]Programa IV'!D186+'[7]Programa V'!D186</f>
        <v>0</v>
      </c>
      <c r="F186" s="152">
        <f t="shared" si="203"/>
        <v>23000000</v>
      </c>
      <c r="G186" s="152">
        <f>+'[7]Programa I'!F186+'[7]Programa II'!F186+'[7]Programa III'!F186+'[7]Programa IV'!F186+'[7]Programa V'!F186</f>
        <v>519475.36</v>
      </c>
      <c r="H186" s="152">
        <f>+'[7]Total Programa'!U185</f>
        <v>1069877.2999999998</v>
      </c>
      <c r="I186" s="37">
        <f t="shared" si="204"/>
        <v>21930122.699999999</v>
      </c>
      <c r="J186" s="38">
        <f t="shared" si="165"/>
        <v>0.95348359565217389</v>
      </c>
      <c r="L186" s="37">
        <f>+'[7]Programa I'!K186+'[7]Programa II'!K186+'[7]Programa III'!K186+'[7]Programa IV'!K186+'[7]Programa V'!K186</f>
        <v>1069877.2999999998</v>
      </c>
      <c r="M186" s="37">
        <v>0</v>
      </c>
      <c r="N186" s="37">
        <f t="shared" si="205"/>
        <v>1069877.2999999998</v>
      </c>
      <c r="O186" s="37">
        <f t="shared" si="206"/>
        <v>21930122.699999999</v>
      </c>
    </row>
    <row r="187" spans="1:15" ht="13" customHeight="1" x14ac:dyDescent="0.25">
      <c r="B187" s="23">
        <v>6.04</v>
      </c>
      <c r="C187" s="169" t="s">
        <v>341</v>
      </c>
      <c r="D187" s="20">
        <f>SUM(D188+D194+D212)</f>
        <v>943911984.73999977</v>
      </c>
      <c r="E187" s="20">
        <f>SUM(E188+E194+E212)</f>
        <v>0</v>
      </c>
      <c r="F187" s="151">
        <f t="shared" ref="F187:I187" si="207">SUM(F188+F194+F212)</f>
        <v>943911984.73999977</v>
      </c>
      <c r="G187" s="151">
        <f t="shared" si="207"/>
        <v>4393215.45</v>
      </c>
      <c r="H187" s="151">
        <f t="shared" si="207"/>
        <v>12111052.140000001</v>
      </c>
      <c r="I187" s="21">
        <f t="shared" si="207"/>
        <v>931800932.60000002</v>
      </c>
      <c r="J187" s="22">
        <f t="shared" si="165"/>
        <v>0.98716929932472919</v>
      </c>
      <c r="K187" s="7"/>
      <c r="L187" s="21">
        <f t="shared" ref="L187:O187" si="208">SUM(L188+L194+L212)</f>
        <v>12111052.140000001</v>
      </c>
      <c r="M187" s="21">
        <f t="shared" si="208"/>
        <v>0</v>
      </c>
      <c r="N187" s="21">
        <f t="shared" si="208"/>
        <v>12111052.140000001</v>
      </c>
      <c r="O187" s="21">
        <f t="shared" si="208"/>
        <v>931800932.60000002</v>
      </c>
    </row>
    <row r="188" spans="1:15" s="7" customFormat="1" hidden="1" x14ac:dyDescent="0.25">
      <c r="A188" s="1"/>
      <c r="B188" s="35" t="s">
        <v>342</v>
      </c>
      <c r="C188" s="29" t="s">
        <v>343</v>
      </c>
      <c r="D188" s="21">
        <f>SUM(D189:D193)</f>
        <v>51856846.920000002</v>
      </c>
      <c r="E188" s="21">
        <f>SUM(E189:E193)</f>
        <v>0</v>
      </c>
      <c r="F188" s="149">
        <f t="shared" ref="F188:I188" si="209">SUM(F189:F193)</f>
        <v>51856846.920000002</v>
      </c>
      <c r="G188" s="149">
        <f t="shared" si="209"/>
        <v>0</v>
      </c>
      <c r="H188" s="149">
        <f t="shared" si="209"/>
        <v>1615020</v>
      </c>
      <c r="I188" s="21">
        <f t="shared" si="209"/>
        <v>50241826.920000002</v>
      </c>
      <c r="J188" s="22">
        <f t="shared" si="165"/>
        <v>0.96885618590556599</v>
      </c>
      <c r="L188" s="21">
        <f t="shared" ref="L188:O188" si="210">SUM(L189:L193)</f>
        <v>1615020</v>
      </c>
      <c r="M188" s="21">
        <f t="shared" si="210"/>
        <v>0</v>
      </c>
      <c r="N188" s="21">
        <f t="shared" si="210"/>
        <v>1615020</v>
      </c>
      <c r="O188" s="21">
        <f t="shared" si="210"/>
        <v>50241826.920000002</v>
      </c>
    </row>
    <row r="189" spans="1:15" hidden="1" x14ac:dyDescent="0.25">
      <c r="B189" s="23" t="s">
        <v>344</v>
      </c>
      <c r="C189" s="51" t="s">
        <v>345</v>
      </c>
      <c r="D189" s="25">
        <f>+'[7]Presupuesto 2020'!U189</f>
        <v>27614859.670000002</v>
      </c>
      <c r="E189" s="25">
        <f>+'[7]Programa I'!D189+'[7]Programa II'!D189+'[7]Programa III'!D189+'[7]Programa IV'!D189+'[7]Programa V'!D189</f>
        <v>0</v>
      </c>
      <c r="F189" s="152">
        <f t="shared" ref="F189:F193" si="211">SUM(D189:E189)</f>
        <v>27614859.670000002</v>
      </c>
      <c r="G189" s="152">
        <f>+'[7]Programa I'!F189+'[7]Programa II'!F189+'[7]Programa III'!F189+'[7]Programa IV'!F189+'[7]Programa V'!F189</f>
        <v>0</v>
      </c>
      <c r="H189" s="152">
        <f>+'[7]Total Programa'!U188</f>
        <v>1615020</v>
      </c>
      <c r="I189" s="37">
        <f t="shared" ref="I189:I193" si="212">+F189-H189</f>
        <v>25999839.670000002</v>
      </c>
      <c r="J189" s="38">
        <f t="shared" si="165"/>
        <v>0.94151626988876169</v>
      </c>
      <c r="L189" s="37">
        <f>+'[7]Programa I'!K189+'[7]Programa II'!K189+'[7]Programa III'!K189+'[7]Programa IV'!K189+'[7]Programa V'!K189</f>
        <v>1615020</v>
      </c>
      <c r="M189" s="37">
        <v>0</v>
      </c>
      <c r="N189" s="37">
        <f t="shared" ref="N189:N193" si="213">SUM(L189:M189)</f>
        <v>1615020</v>
      </c>
      <c r="O189" s="37">
        <f t="shared" ref="O189:O193" si="214">+F189-N189</f>
        <v>25999839.670000002</v>
      </c>
    </row>
    <row r="190" spans="1:15" hidden="1" x14ac:dyDescent="0.25">
      <c r="B190" s="23" t="s">
        <v>346</v>
      </c>
      <c r="C190" s="51" t="s">
        <v>347</v>
      </c>
      <c r="D190" s="25">
        <f>+'[7]Presupuesto 2020'!U190</f>
        <v>2378327.87</v>
      </c>
      <c r="E190" s="25">
        <f>+'[7]Programa I'!D190+'[7]Programa II'!D190+'[7]Programa III'!D190+'[7]Programa IV'!D190+'[7]Programa V'!D190</f>
        <v>0</v>
      </c>
      <c r="F190" s="152">
        <f t="shared" si="211"/>
        <v>2378327.87</v>
      </c>
      <c r="G190" s="152">
        <f>+'[7]Programa I'!F190+'[7]Programa II'!F190+'[7]Programa III'!F190+'[7]Programa IV'!F190+'[7]Programa V'!F190</f>
        <v>0</v>
      </c>
      <c r="H190" s="152">
        <f>+'[7]Total Programa'!U189</f>
        <v>0</v>
      </c>
      <c r="I190" s="37">
        <f t="shared" si="212"/>
        <v>2378327.87</v>
      </c>
      <c r="J190" s="38">
        <f t="shared" si="165"/>
        <v>1</v>
      </c>
      <c r="L190" s="37">
        <f>+'[7]Programa I'!K190+'[7]Programa II'!K190+'[7]Programa III'!K190+'[7]Programa IV'!K190+'[7]Programa V'!K190</f>
        <v>0</v>
      </c>
      <c r="M190" s="37">
        <v>0</v>
      </c>
      <c r="N190" s="37">
        <f t="shared" si="213"/>
        <v>0</v>
      </c>
      <c r="O190" s="37">
        <f t="shared" si="214"/>
        <v>2378327.87</v>
      </c>
    </row>
    <row r="191" spans="1:15" hidden="1" x14ac:dyDescent="0.25">
      <c r="B191" s="23" t="s">
        <v>348</v>
      </c>
      <c r="C191" s="51" t="s">
        <v>349</v>
      </c>
      <c r="D191" s="25">
        <f>+'[7]Presupuesto 2020'!U191</f>
        <v>0</v>
      </c>
      <c r="E191" s="25">
        <f>+'[7]Programa I'!D191+'[7]Programa II'!D191+'[7]Programa III'!D191+'[7]Programa IV'!D191+'[7]Programa V'!D191</f>
        <v>0</v>
      </c>
      <c r="F191" s="37">
        <f t="shared" si="211"/>
        <v>0</v>
      </c>
      <c r="G191" s="37">
        <f>+'[7]Programa I'!F191+'[7]Programa II'!F191+'[7]Programa III'!F191+'[7]Programa IV'!F191+'[7]Programa V'!F191</f>
        <v>0</v>
      </c>
      <c r="H191" s="37">
        <f>+'[7]Total Programa'!U190</f>
        <v>0</v>
      </c>
      <c r="I191" s="37">
        <f t="shared" si="212"/>
        <v>0</v>
      </c>
      <c r="J191" s="38">
        <f t="shared" si="165"/>
        <v>0</v>
      </c>
      <c r="L191" s="37">
        <f>+'[7]Programa I'!K191+'[7]Programa II'!K191+'[7]Programa III'!K191+'[7]Programa IV'!K191+'[7]Programa V'!K191</f>
        <v>0</v>
      </c>
      <c r="M191" s="37">
        <v>0</v>
      </c>
      <c r="N191" s="37">
        <f t="shared" si="213"/>
        <v>0</v>
      </c>
      <c r="O191" s="37">
        <f t="shared" si="214"/>
        <v>0</v>
      </c>
    </row>
    <row r="192" spans="1:15" hidden="1" x14ac:dyDescent="0.25">
      <c r="B192" s="33" t="s">
        <v>350</v>
      </c>
      <c r="C192" s="51" t="s">
        <v>351</v>
      </c>
      <c r="D192" s="25">
        <f>+'[7]Presupuesto 2020'!U192</f>
        <v>16705554.710000001</v>
      </c>
      <c r="E192" s="25">
        <f>+'[7]Programa I'!D192+'[7]Programa II'!D192+'[7]Programa III'!D192+'[7]Programa IV'!D192+'[7]Programa V'!D192</f>
        <v>0</v>
      </c>
      <c r="F192" s="152">
        <f t="shared" si="211"/>
        <v>16705554.710000001</v>
      </c>
      <c r="G192" s="152">
        <f>+'[7]Programa I'!F192+'[7]Programa II'!F192+'[7]Programa III'!F192+'[7]Programa IV'!F192+'[7]Programa V'!F192</f>
        <v>0</v>
      </c>
      <c r="H192" s="152">
        <f>+'[7]Total Programa'!U191</f>
        <v>0</v>
      </c>
      <c r="I192" s="37">
        <f t="shared" si="212"/>
        <v>16705554.710000001</v>
      </c>
      <c r="J192" s="38">
        <f t="shared" si="165"/>
        <v>1</v>
      </c>
      <c r="L192" s="37">
        <f>+'[7]Programa I'!K192+'[7]Programa II'!K192+'[7]Programa III'!K192+'[7]Programa IV'!K192+'[7]Programa V'!K192</f>
        <v>0</v>
      </c>
      <c r="M192" s="37">
        <v>0</v>
      </c>
      <c r="N192" s="37">
        <f t="shared" si="213"/>
        <v>0</v>
      </c>
      <c r="O192" s="37">
        <f t="shared" si="214"/>
        <v>16705554.710000001</v>
      </c>
    </row>
    <row r="193" spans="1:15" hidden="1" x14ac:dyDescent="0.25">
      <c r="B193" s="33" t="s">
        <v>352</v>
      </c>
      <c r="C193" s="51" t="s">
        <v>353</v>
      </c>
      <c r="D193" s="25">
        <f>+'[7]Presupuesto 2020'!U193</f>
        <v>5158104.67</v>
      </c>
      <c r="E193" s="25">
        <f>+'[7]Programa I'!D193+'[7]Programa II'!D193+'[7]Programa III'!D193+'[7]Programa IV'!D193+'[7]Programa V'!D193</f>
        <v>0</v>
      </c>
      <c r="F193" s="152">
        <f t="shared" si="211"/>
        <v>5158104.67</v>
      </c>
      <c r="G193" s="152">
        <f>+'[7]Programa I'!F193+'[7]Programa II'!F193+'[7]Programa III'!F193+'[7]Programa IV'!F193+'[7]Programa V'!F193</f>
        <v>0</v>
      </c>
      <c r="H193" s="152">
        <f>+'[7]Total Programa'!U192</f>
        <v>0</v>
      </c>
      <c r="I193" s="37">
        <f t="shared" si="212"/>
        <v>5158104.67</v>
      </c>
      <c r="J193" s="38">
        <f t="shared" si="165"/>
        <v>1</v>
      </c>
      <c r="L193" s="37">
        <f>+'[7]Programa I'!K193+'[7]Programa II'!K193+'[7]Programa III'!K193+'[7]Programa IV'!K193+'[7]Programa V'!K193</f>
        <v>0</v>
      </c>
      <c r="M193" s="37">
        <v>0</v>
      </c>
      <c r="N193" s="37">
        <f t="shared" si="213"/>
        <v>0</v>
      </c>
      <c r="O193" s="37">
        <f t="shared" si="214"/>
        <v>5158104.67</v>
      </c>
    </row>
    <row r="194" spans="1:15" s="7" customFormat="1" hidden="1" x14ac:dyDescent="0.25">
      <c r="A194" s="1"/>
      <c r="B194" s="35" t="s">
        <v>354</v>
      </c>
      <c r="C194" s="52" t="s">
        <v>355</v>
      </c>
      <c r="D194" s="21">
        <f>SUM(D195:D211)</f>
        <v>891105137.81999981</v>
      </c>
      <c r="E194" s="21">
        <f>SUM(E195:E211)</f>
        <v>0</v>
      </c>
      <c r="F194" s="149">
        <f t="shared" ref="F194:I194" si="215">SUM(F195:F211)</f>
        <v>891105137.81999981</v>
      </c>
      <c r="G194" s="149">
        <f t="shared" si="215"/>
        <v>4393215.45</v>
      </c>
      <c r="H194" s="149">
        <f t="shared" si="215"/>
        <v>10496032.140000001</v>
      </c>
      <c r="I194" s="21">
        <f t="shared" si="215"/>
        <v>880609105.68000007</v>
      </c>
      <c r="J194" s="22">
        <f t="shared" si="165"/>
        <v>0.98822133136200152</v>
      </c>
      <c r="L194" s="21">
        <f t="shared" ref="L194:O194" si="216">SUM(L195:L211)</f>
        <v>10496032.140000001</v>
      </c>
      <c r="M194" s="21">
        <f t="shared" si="216"/>
        <v>0</v>
      </c>
      <c r="N194" s="21">
        <f t="shared" si="216"/>
        <v>10496032.140000001</v>
      </c>
      <c r="O194" s="21">
        <f t="shared" si="216"/>
        <v>880609105.68000007</v>
      </c>
    </row>
    <row r="195" spans="1:15" hidden="1" x14ac:dyDescent="0.25">
      <c r="B195" s="33" t="s">
        <v>356</v>
      </c>
      <c r="C195" s="51" t="s">
        <v>357</v>
      </c>
      <c r="D195" s="25">
        <f>+'[7]Presupuesto 2020'!U195</f>
        <v>235725600.50999999</v>
      </c>
      <c r="E195" s="25">
        <f>+'[7]Programa I'!D195+'[7]Programa II'!D195+'[7]Programa III'!D195+'[7]Programa IV'!D195+'[7]Programa V'!D195</f>
        <v>0</v>
      </c>
      <c r="F195" s="152">
        <f t="shared" ref="F195:F211" si="217">SUM(D195:E195)</f>
        <v>235725600.50999999</v>
      </c>
      <c r="G195" s="152">
        <f>+'[7]Programa I'!F195+'[7]Programa II'!F195+'[7]Programa III'!F195+'[7]Programa IV'!F195+'[7]Programa V'!F195</f>
        <v>0</v>
      </c>
      <c r="H195" s="152">
        <f>+'[7]Total Programa'!U194</f>
        <v>0</v>
      </c>
      <c r="I195" s="37">
        <f t="shared" ref="I195:I211" si="218">+F195-H195</f>
        <v>235725600.50999999</v>
      </c>
      <c r="J195" s="38">
        <f t="shared" si="165"/>
        <v>1</v>
      </c>
      <c r="L195" s="37">
        <f>+'[7]Programa I'!K195+'[7]Programa II'!K195+'[7]Programa III'!K195+'[7]Programa IV'!K195+'[7]Programa V'!K195</f>
        <v>0</v>
      </c>
      <c r="M195" s="37">
        <v>0</v>
      </c>
      <c r="N195" s="37">
        <f t="shared" ref="N195:N211" si="219">SUM(L195:M195)</f>
        <v>0</v>
      </c>
      <c r="O195" s="37">
        <f t="shared" ref="O195:O211" si="220">+F195-N195</f>
        <v>235725600.50999999</v>
      </c>
    </row>
    <row r="196" spans="1:15" hidden="1" x14ac:dyDescent="0.25">
      <c r="B196" s="33" t="s">
        <v>358</v>
      </c>
      <c r="C196" s="51" t="s">
        <v>359</v>
      </c>
      <c r="D196" s="25">
        <f>+'[7]Presupuesto 2020'!U196</f>
        <v>186168695.30000001</v>
      </c>
      <c r="E196" s="25">
        <f>+'[7]Programa I'!D196+'[7]Programa II'!D196+'[7]Programa III'!D196+'[7]Programa IV'!D196+'[7]Programa V'!D196</f>
        <v>0</v>
      </c>
      <c r="F196" s="152">
        <f t="shared" si="217"/>
        <v>186168695.30000001</v>
      </c>
      <c r="G196" s="152">
        <f>+'[7]Programa I'!F196+'[7]Programa II'!F196+'[7]Programa III'!F196+'[7]Programa IV'!F196+'[7]Programa V'!F196</f>
        <v>0</v>
      </c>
      <c r="H196" s="152">
        <f>+'[7]Total Programa'!U195</f>
        <v>2828000</v>
      </c>
      <c r="I196" s="37">
        <f t="shared" si="218"/>
        <v>183340695.30000001</v>
      </c>
      <c r="J196" s="38">
        <f t="shared" si="165"/>
        <v>0.98480947618264802</v>
      </c>
      <c r="L196" s="37">
        <f>+'[7]Programa I'!K196+'[7]Programa II'!K196+'[7]Programa III'!K196+'[7]Programa IV'!K196+'[7]Programa V'!K196</f>
        <v>2828000</v>
      </c>
      <c r="M196" s="37">
        <v>0</v>
      </c>
      <c r="N196" s="37">
        <f t="shared" si="219"/>
        <v>2828000</v>
      </c>
      <c r="O196" s="37">
        <f t="shared" si="220"/>
        <v>183340695.30000001</v>
      </c>
    </row>
    <row r="197" spans="1:15" hidden="1" x14ac:dyDescent="0.25">
      <c r="B197" s="33" t="s">
        <v>360</v>
      </c>
      <c r="C197" s="51" t="s">
        <v>361</v>
      </c>
      <c r="D197" s="25">
        <f>+'[7]Presupuesto 2020'!U197</f>
        <v>234744201.25999999</v>
      </c>
      <c r="E197" s="25">
        <f>+'[7]Programa I'!D197+'[7]Programa II'!D197+'[7]Programa III'!D197+'[7]Programa IV'!D197+'[7]Programa V'!D197</f>
        <v>0</v>
      </c>
      <c r="F197" s="152">
        <f t="shared" si="217"/>
        <v>234744201.25999999</v>
      </c>
      <c r="G197" s="152">
        <f>+'[7]Programa I'!F197+'[7]Programa II'!F197+'[7]Programa III'!F197+'[7]Programa IV'!F197+'[7]Programa V'!F197</f>
        <v>0</v>
      </c>
      <c r="H197" s="152">
        <f>+'[7]Total Programa'!U196</f>
        <v>270276.69</v>
      </c>
      <c r="I197" s="37">
        <f t="shared" si="218"/>
        <v>234473924.56999999</v>
      </c>
      <c r="J197" s="38">
        <f t="shared" si="165"/>
        <v>0.99884863315664763</v>
      </c>
      <c r="L197" s="37">
        <f>+'[7]Programa I'!K197+'[7]Programa II'!K197+'[7]Programa III'!K197+'[7]Programa IV'!K197+'[7]Programa V'!K197</f>
        <v>270276.69</v>
      </c>
      <c r="M197" s="37">
        <v>0</v>
      </c>
      <c r="N197" s="37">
        <f t="shared" si="219"/>
        <v>270276.69</v>
      </c>
      <c r="O197" s="37">
        <f t="shared" si="220"/>
        <v>234473924.56999999</v>
      </c>
    </row>
    <row r="198" spans="1:15" hidden="1" x14ac:dyDescent="0.25">
      <c r="B198" s="33" t="s">
        <v>362</v>
      </c>
      <c r="C198" s="51" t="s">
        <v>363</v>
      </c>
      <c r="D198" s="25">
        <f>+'[7]Presupuesto 2020'!U198</f>
        <v>90866723.319999993</v>
      </c>
      <c r="E198" s="25">
        <f>+'[7]Programa I'!D198+'[7]Programa II'!D198+'[7]Programa III'!D198+'[7]Programa IV'!D198+'[7]Programa V'!D198</f>
        <v>0</v>
      </c>
      <c r="F198" s="152">
        <f t="shared" si="217"/>
        <v>90866723.319999993</v>
      </c>
      <c r="G198" s="152">
        <f>+'[7]Programa I'!F198+'[7]Programa II'!F198+'[7]Programa III'!F198+'[7]Programa IV'!F198+'[7]Programa V'!F198</f>
        <v>0</v>
      </c>
      <c r="H198" s="152">
        <f>+'[7]Total Programa'!U197</f>
        <v>0</v>
      </c>
      <c r="I198" s="37">
        <f t="shared" si="218"/>
        <v>90866723.319999993</v>
      </c>
      <c r="J198" s="38">
        <f t="shared" si="165"/>
        <v>1</v>
      </c>
      <c r="L198" s="37">
        <f>+'[7]Programa I'!K198+'[7]Programa II'!K198+'[7]Programa III'!K198+'[7]Programa IV'!K198+'[7]Programa V'!K198</f>
        <v>0</v>
      </c>
      <c r="M198" s="37">
        <v>0</v>
      </c>
      <c r="N198" s="37">
        <f t="shared" si="219"/>
        <v>0</v>
      </c>
      <c r="O198" s="37">
        <f t="shared" si="220"/>
        <v>90866723.319999993</v>
      </c>
    </row>
    <row r="199" spans="1:15" hidden="1" x14ac:dyDescent="0.25">
      <c r="B199" s="33" t="s">
        <v>364</v>
      </c>
      <c r="C199" s="51" t="s">
        <v>365</v>
      </c>
      <c r="D199" s="25">
        <f>+'[7]Presupuesto 2020'!U199</f>
        <v>0</v>
      </c>
      <c r="E199" s="25">
        <f>+'[7]Programa I'!D199+'[7]Programa II'!D199+'[7]Programa III'!D199+'[7]Programa IV'!D199+'[7]Programa V'!D199</f>
        <v>0</v>
      </c>
      <c r="F199" s="37">
        <f t="shared" si="217"/>
        <v>0</v>
      </c>
      <c r="G199" s="37">
        <f>+'[7]Programa I'!F199+'[7]Programa II'!F199+'[7]Programa III'!F199+'[7]Programa IV'!F199+'[7]Programa V'!F199</f>
        <v>0</v>
      </c>
      <c r="H199" s="37">
        <f>+'[7]Total Programa'!U198</f>
        <v>0</v>
      </c>
      <c r="I199" s="37">
        <f t="shared" si="218"/>
        <v>0</v>
      </c>
      <c r="J199" s="38">
        <f t="shared" si="165"/>
        <v>0</v>
      </c>
      <c r="L199" s="37">
        <f>+'[7]Programa I'!K199+'[7]Programa II'!K199+'[7]Programa III'!K199+'[7]Programa IV'!K199+'[7]Programa V'!K199</f>
        <v>0</v>
      </c>
      <c r="M199" s="37">
        <v>0</v>
      </c>
      <c r="N199" s="37">
        <f t="shared" si="219"/>
        <v>0</v>
      </c>
      <c r="O199" s="37">
        <f t="shared" si="220"/>
        <v>0</v>
      </c>
    </row>
    <row r="200" spans="1:15" hidden="1" x14ac:dyDescent="0.25">
      <c r="B200" s="33" t="s">
        <v>366</v>
      </c>
      <c r="C200" s="51" t="s">
        <v>367</v>
      </c>
      <c r="D200" s="25">
        <f>+'[7]Presupuesto 2020'!U200</f>
        <v>7735586.8799999999</v>
      </c>
      <c r="E200" s="25">
        <f>+'[7]Programa I'!D200+'[7]Programa II'!D200+'[7]Programa III'!D200+'[7]Programa IV'!D200+'[7]Programa V'!D200</f>
        <v>0</v>
      </c>
      <c r="F200" s="152">
        <f t="shared" si="217"/>
        <v>7735586.8799999999</v>
      </c>
      <c r="G200" s="152">
        <f>+'[7]Programa I'!F200+'[7]Programa II'!F200+'[7]Programa III'!F200+'[7]Programa IV'!F200+'[7]Programa V'!F200</f>
        <v>0</v>
      </c>
      <c r="H200" s="152">
        <f>+'[7]Total Programa'!U199</f>
        <v>0</v>
      </c>
      <c r="I200" s="37">
        <f t="shared" si="218"/>
        <v>7735586.8799999999</v>
      </c>
      <c r="J200" s="38">
        <f t="shared" si="165"/>
        <v>1</v>
      </c>
      <c r="L200" s="37">
        <f>+'[7]Programa I'!K200+'[7]Programa II'!K200+'[7]Programa III'!K200+'[7]Programa IV'!K200+'[7]Programa V'!K200</f>
        <v>0</v>
      </c>
      <c r="M200" s="37">
        <v>0</v>
      </c>
      <c r="N200" s="37">
        <f t="shared" si="219"/>
        <v>0</v>
      </c>
      <c r="O200" s="37">
        <f t="shared" si="220"/>
        <v>7735586.8799999999</v>
      </c>
    </row>
    <row r="201" spans="1:15" hidden="1" x14ac:dyDescent="0.25">
      <c r="B201" s="33" t="s">
        <v>368</v>
      </c>
      <c r="C201" s="51" t="s">
        <v>369</v>
      </c>
      <c r="D201" s="25">
        <f>+'[7]Presupuesto 2020'!U201</f>
        <v>0</v>
      </c>
      <c r="E201" s="25">
        <f>+'[7]Programa I'!D201+'[7]Programa II'!D201+'[7]Programa III'!D201+'[7]Programa IV'!D201+'[7]Programa V'!D201</f>
        <v>0</v>
      </c>
      <c r="F201" s="37">
        <f t="shared" si="217"/>
        <v>0</v>
      </c>
      <c r="G201" s="37">
        <f>+'[7]Programa I'!F201+'[7]Programa II'!F201+'[7]Programa III'!F201+'[7]Programa IV'!F201+'[7]Programa V'!F201</f>
        <v>0</v>
      </c>
      <c r="H201" s="37">
        <f>+'[7]Total Programa'!U200</f>
        <v>0</v>
      </c>
      <c r="I201" s="37">
        <f t="shared" si="218"/>
        <v>0</v>
      </c>
      <c r="J201" s="38">
        <f t="shared" si="165"/>
        <v>0</v>
      </c>
      <c r="L201" s="37">
        <f>+'[7]Programa I'!K201+'[7]Programa II'!K201+'[7]Programa III'!K201+'[7]Programa IV'!K201+'[7]Programa V'!K201</f>
        <v>0</v>
      </c>
      <c r="M201" s="37">
        <v>0</v>
      </c>
      <c r="N201" s="37">
        <f t="shared" si="219"/>
        <v>0</v>
      </c>
      <c r="O201" s="37">
        <f t="shared" si="220"/>
        <v>0</v>
      </c>
    </row>
    <row r="202" spans="1:15" hidden="1" x14ac:dyDescent="0.25">
      <c r="B202" s="33" t="s">
        <v>370</v>
      </c>
      <c r="C202" s="51" t="s">
        <v>371</v>
      </c>
      <c r="D202" s="25">
        <f>+'[7]Presupuesto 2020'!U202</f>
        <v>46354991.789999999</v>
      </c>
      <c r="E202" s="25">
        <f>+'[7]Programa I'!D202+'[7]Programa II'!D202+'[7]Programa III'!D202+'[7]Programa IV'!D202+'[7]Programa V'!D202</f>
        <v>0</v>
      </c>
      <c r="F202" s="152">
        <f t="shared" si="217"/>
        <v>46354991.789999999</v>
      </c>
      <c r="G202" s="152">
        <f>+'[7]Programa I'!F202+'[7]Programa II'!F202+'[7]Programa III'!F202+'[7]Programa IV'!F202+'[7]Programa V'!F202</f>
        <v>3357254.05</v>
      </c>
      <c r="H202" s="152">
        <f>+'[7]Total Programa'!U201</f>
        <v>3779854.05</v>
      </c>
      <c r="I202" s="37">
        <f t="shared" si="218"/>
        <v>42575137.740000002</v>
      </c>
      <c r="J202" s="38">
        <f t="shared" si="165"/>
        <v>0.91845853264037436</v>
      </c>
      <c r="L202" s="37">
        <f>+'[7]Programa I'!K202+'[7]Programa II'!K202+'[7]Programa III'!K202+'[7]Programa IV'!K202+'[7]Programa V'!K202</f>
        <v>3779854.05</v>
      </c>
      <c r="M202" s="37">
        <v>0</v>
      </c>
      <c r="N202" s="37">
        <f t="shared" si="219"/>
        <v>3779854.05</v>
      </c>
      <c r="O202" s="37">
        <f t="shared" si="220"/>
        <v>42575137.740000002</v>
      </c>
    </row>
    <row r="203" spans="1:15" hidden="1" x14ac:dyDescent="0.25">
      <c r="B203" s="33" t="s">
        <v>372</v>
      </c>
      <c r="C203" s="51" t="s">
        <v>373</v>
      </c>
      <c r="D203" s="25">
        <f>+'[7]Presupuesto 2020'!U203</f>
        <v>61399426.350000001</v>
      </c>
      <c r="E203" s="25">
        <f>+'[7]Programa I'!D203+'[7]Programa II'!D203+'[7]Programa III'!D203+'[7]Programa IV'!D203+'[7]Programa V'!D203</f>
        <v>0</v>
      </c>
      <c r="F203" s="152">
        <f t="shared" si="217"/>
        <v>61399426.350000001</v>
      </c>
      <c r="G203" s="152">
        <f>+'[7]Programa I'!F203+'[7]Programa II'!F203+'[7]Programa III'!F203+'[7]Programa IV'!F203+'[7]Programa V'!F203</f>
        <v>0</v>
      </c>
      <c r="H203" s="152">
        <f>+'[7]Total Programa'!U202</f>
        <v>811320</v>
      </c>
      <c r="I203" s="37">
        <f t="shared" si="218"/>
        <v>60588106.350000001</v>
      </c>
      <c r="J203" s="38">
        <f t="shared" si="165"/>
        <v>0.98678619576386317</v>
      </c>
      <c r="L203" s="37">
        <f>+'[7]Programa I'!K203+'[7]Programa II'!K203+'[7]Programa III'!K203+'[7]Programa IV'!K203+'[7]Programa V'!K203</f>
        <v>811320</v>
      </c>
      <c r="M203" s="37">
        <v>0</v>
      </c>
      <c r="N203" s="37">
        <f t="shared" si="219"/>
        <v>811320</v>
      </c>
      <c r="O203" s="37">
        <f t="shared" si="220"/>
        <v>60588106.350000001</v>
      </c>
    </row>
    <row r="204" spans="1:15" hidden="1" x14ac:dyDescent="0.25">
      <c r="B204" s="33" t="s">
        <v>374</v>
      </c>
      <c r="C204" s="51" t="s">
        <v>375</v>
      </c>
      <c r="D204" s="25">
        <f>+'[7]Presupuesto 2020'!U204</f>
        <v>3098510.37</v>
      </c>
      <c r="E204" s="25">
        <f>+'[7]Programa I'!D204+'[7]Programa II'!D204+'[7]Programa III'!D204+'[7]Programa IV'!D204+'[7]Programa V'!D204</f>
        <v>0</v>
      </c>
      <c r="F204" s="152">
        <f t="shared" si="217"/>
        <v>3098510.37</v>
      </c>
      <c r="G204" s="152">
        <f>+'[7]Programa I'!F204+'[7]Programa II'!F204+'[7]Programa III'!F204+'[7]Programa IV'!F204+'[7]Programa V'!F204</f>
        <v>0</v>
      </c>
      <c r="H204" s="152">
        <f>+'[7]Total Programa'!U203</f>
        <v>0</v>
      </c>
      <c r="I204" s="37">
        <f t="shared" si="218"/>
        <v>3098510.37</v>
      </c>
      <c r="J204" s="38">
        <f t="shared" si="165"/>
        <v>1</v>
      </c>
      <c r="L204" s="37">
        <f>+'[7]Programa I'!K204+'[7]Programa II'!K204+'[7]Programa III'!K204+'[7]Programa IV'!K204+'[7]Programa V'!K204</f>
        <v>0</v>
      </c>
      <c r="M204" s="37">
        <v>0</v>
      </c>
      <c r="N204" s="37">
        <f t="shared" si="219"/>
        <v>0</v>
      </c>
      <c r="O204" s="37">
        <f t="shared" si="220"/>
        <v>3098510.37</v>
      </c>
    </row>
    <row r="205" spans="1:15" hidden="1" x14ac:dyDescent="0.25">
      <c r="B205" s="33" t="s">
        <v>376</v>
      </c>
      <c r="C205" s="51" t="s">
        <v>377</v>
      </c>
      <c r="D205" s="25">
        <f>+'[7]Presupuesto 2020'!U205</f>
        <v>0</v>
      </c>
      <c r="E205" s="25">
        <f>+'[7]Programa I'!D205+'[7]Programa II'!D205+'[7]Programa III'!D205+'[7]Programa IV'!D205+'[7]Programa V'!D205</f>
        <v>0</v>
      </c>
      <c r="F205" s="37">
        <f t="shared" si="217"/>
        <v>0</v>
      </c>
      <c r="G205" s="37">
        <f>+'[7]Programa I'!F205+'[7]Programa II'!F205+'[7]Programa III'!F205+'[7]Programa IV'!F205+'[7]Programa V'!F205</f>
        <v>0</v>
      </c>
      <c r="H205" s="37">
        <f>+'[7]Total Programa'!U204</f>
        <v>0</v>
      </c>
      <c r="I205" s="37">
        <f t="shared" si="218"/>
        <v>0</v>
      </c>
      <c r="J205" s="38">
        <f t="shared" si="165"/>
        <v>0</v>
      </c>
      <c r="L205" s="37">
        <f>+'[7]Programa I'!K205+'[7]Programa II'!K205+'[7]Programa III'!K205+'[7]Programa IV'!K205+'[7]Programa V'!K205</f>
        <v>0</v>
      </c>
      <c r="M205" s="37">
        <v>0</v>
      </c>
      <c r="N205" s="37">
        <f t="shared" si="219"/>
        <v>0</v>
      </c>
      <c r="O205" s="37">
        <f t="shared" si="220"/>
        <v>0</v>
      </c>
    </row>
    <row r="206" spans="1:15" hidden="1" x14ac:dyDescent="0.25">
      <c r="B206" s="33" t="s">
        <v>378</v>
      </c>
      <c r="C206" s="51" t="s">
        <v>379</v>
      </c>
      <c r="D206" s="25">
        <f>+'[7]Presupuesto 2020'!U206</f>
        <v>5987299.0099999998</v>
      </c>
      <c r="E206" s="25">
        <f>+'[7]Programa I'!D206+'[7]Programa II'!D206+'[7]Programa III'!D206+'[7]Programa IV'!D206+'[7]Programa V'!D206</f>
        <v>0</v>
      </c>
      <c r="F206" s="152">
        <f t="shared" si="217"/>
        <v>5987299.0099999998</v>
      </c>
      <c r="G206" s="152">
        <f>+'[7]Programa I'!F206+'[7]Programa II'!F206+'[7]Programa III'!F206+'[7]Programa IV'!F206+'[7]Programa V'!F206</f>
        <v>0</v>
      </c>
      <c r="H206" s="152">
        <f>+'[7]Total Programa'!U205</f>
        <v>0</v>
      </c>
      <c r="I206" s="37">
        <f t="shared" si="218"/>
        <v>5987299.0099999998</v>
      </c>
      <c r="J206" s="38">
        <f t="shared" si="165"/>
        <v>1</v>
      </c>
      <c r="L206" s="37">
        <f>+'[7]Programa I'!K206+'[7]Programa II'!K206+'[7]Programa III'!K206+'[7]Programa IV'!K206+'[7]Programa V'!K206</f>
        <v>0</v>
      </c>
      <c r="M206" s="37">
        <v>0</v>
      </c>
      <c r="N206" s="37">
        <f t="shared" si="219"/>
        <v>0</v>
      </c>
      <c r="O206" s="37">
        <f t="shared" si="220"/>
        <v>5987299.0099999998</v>
      </c>
    </row>
    <row r="207" spans="1:15" hidden="1" x14ac:dyDescent="0.25">
      <c r="B207" s="33" t="s">
        <v>380</v>
      </c>
      <c r="C207" s="51" t="s">
        <v>381</v>
      </c>
      <c r="D207" s="25">
        <f>+'[7]Presupuesto 2020'!U207</f>
        <v>2312787.42</v>
      </c>
      <c r="E207" s="25">
        <f>+'[7]Programa I'!D207+'[7]Programa II'!D207+'[7]Programa III'!D207+'[7]Programa IV'!D207+'[7]Programa V'!D207</f>
        <v>0</v>
      </c>
      <c r="F207" s="152">
        <f t="shared" si="217"/>
        <v>2312787.42</v>
      </c>
      <c r="G207" s="152">
        <f>+'[7]Programa I'!F207+'[7]Programa II'!F207+'[7]Programa III'!F207+'[7]Programa IV'!F207+'[7]Programa V'!F207</f>
        <v>0</v>
      </c>
      <c r="H207" s="152">
        <f>+'[7]Total Programa'!U206</f>
        <v>0</v>
      </c>
      <c r="I207" s="37">
        <f t="shared" si="218"/>
        <v>2312787.42</v>
      </c>
      <c r="J207" s="38">
        <f t="shared" si="165"/>
        <v>1</v>
      </c>
      <c r="L207" s="37">
        <f>+'[7]Programa I'!K207+'[7]Programa II'!K207+'[7]Programa III'!K207+'[7]Programa IV'!K207+'[7]Programa V'!K207</f>
        <v>0</v>
      </c>
      <c r="M207" s="37">
        <v>0</v>
      </c>
      <c r="N207" s="37">
        <f t="shared" si="219"/>
        <v>0</v>
      </c>
      <c r="O207" s="37">
        <f t="shared" si="220"/>
        <v>2312787.42</v>
      </c>
    </row>
    <row r="208" spans="1:15" hidden="1" x14ac:dyDescent="0.25">
      <c r="B208" s="33" t="s">
        <v>382</v>
      </c>
      <c r="C208" s="51" t="s">
        <v>383</v>
      </c>
      <c r="D208" s="25">
        <f>+'[7]Presupuesto 2020'!U208</f>
        <v>0</v>
      </c>
      <c r="E208" s="25">
        <f>+'[7]Programa I'!D208+'[7]Programa II'!D208+'[7]Programa III'!D208+'[7]Programa IV'!D208+'[7]Programa V'!D208</f>
        <v>0</v>
      </c>
      <c r="F208" s="37">
        <f t="shared" si="217"/>
        <v>0</v>
      </c>
      <c r="G208" s="37">
        <f>+'[7]Programa I'!F208+'[7]Programa II'!F208+'[7]Programa III'!F208+'[7]Programa IV'!F208+'[7]Programa V'!F208</f>
        <v>0</v>
      </c>
      <c r="H208" s="37">
        <f>+'[7]Total Programa'!U207</f>
        <v>0</v>
      </c>
      <c r="I208" s="37">
        <f t="shared" si="218"/>
        <v>0</v>
      </c>
      <c r="J208" s="38">
        <f t="shared" ref="J208:J271" si="221">IF(F208=0,0,+I208/F208)</f>
        <v>0</v>
      </c>
      <c r="L208" s="37">
        <f>+'[7]Programa I'!K208+'[7]Programa II'!K208+'[7]Programa III'!K208+'[7]Programa IV'!K208+'[7]Programa V'!K208</f>
        <v>0</v>
      </c>
      <c r="M208" s="37">
        <v>0</v>
      </c>
      <c r="N208" s="37">
        <f t="shared" si="219"/>
        <v>0</v>
      </c>
      <c r="O208" s="37">
        <f t="shared" si="220"/>
        <v>0</v>
      </c>
    </row>
    <row r="209" spans="1:15" hidden="1" x14ac:dyDescent="0.25">
      <c r="B209" s="33" t="s">
        <v>384</v>
      </c>
      <c r="C209" s="51" t="s">
        <v>385</v>
      </c>
      <c r="D209" s="25">
        <f>+'[7]Presupuesto 2020'!U209</f>
        <v>10392400.369999999</v>
      </c>
      <c r="E209" s="25">
        <f>+'[7]Programa I'!D209+'[7]Programa II'!D209+'[7]Programa III'!D209+'[7]Programa IV'!D209+'[7]Programa V'!D209</f>
        <v>0</v>
      </c>
      <c r="F209" s="152">
        <f t="shared" si="217"/>
        <v>10392400.369999999</v>
      </c>
      <c r="G209" s="152">
        <f>+'[7]Programa I'!F209+'[7]Programa II'!F209+'[7]Programa III'!F209+'[7]Programa IV'!F209+'[7]Programa V'!F209</f>
        <v>0</v>
      </c>
      <c r="H209" s="152">
        <f>+'[7]Total Programa'!U208</f>
        <v>1770620</v>
      </c>
      <c r="I209" s="37">
        <f t="shared" si="218"/>
        <v>8621780.3699999992</v>
      </c>
      <c r="J209" s="38">
        <f t="shared" si="221"/>
        <v>0.82962357713706902</v>
      </c>
      <c r="L209" s="37">
        <f>+'[7]Programa I'!K209+'[7]Programa II'!K209+'[7]Programa III'!K209+'[7]Programa IV'!K209+'[7]Programa V'!K209</f>
        <v>1770620</v>
      </c>
      <c r="M209" s="37">
        <v>0</v>
      </c>
      <c r="N209" s="37">
        <f t="shared" si="219"/>
        <v>1770620</v>
      </c>
      <c r="O209" s="37">
        <f t="shared" si="220"/>
        <v>8621780.3699999992</v>
      </c>
    </row>
    <row r="210" spans="1:15" hidden="1" x14ac:dyDescent="0.25">
      <c r="B210" s="33" t="s">
        <v>386</v>
      </c>
      <c r="C210" s="51" t="s">
        <v>387</v>
      </c>
      <c r="D210" s="25">
        <f>+'[7]Presupuesto 2020'!U210</f>
        <v>4318915.24</v>
      </c>
      <c r="E210" s="25">
        <f>+'[7]Programa I'!D210+'[7]Programa II'!D210+'[7]Programa III'!D210+'[7]Programa IV'!D210+'[7]Programa V'!D210</f>
        <v>0</v>
      </c>
      <c r="F210" s="152">
        <f t="shared" si="217"/>
        <v>4318915.24</v>
      </c>
      <c r="G210" s="152">
        <f>+'[7]Programa I'!F210+'[7]Programa II'!F210+'[7]Programa III'!F210+'[7]Programa IV'!F210+'[7]Programa V'!F210</f>
        <v>1035961.4</v>
      </c>
      <c r="H210" s="152">
        <f>+'[7]Total Programa'!U209</f>
        <v>1035961.4</v>
      </c>
      <c r="I210" s="37">
        <f t="shared" si="218"/>
        <v>3282953.8400000003</v>
      </c>
      <c r="J210" s="38">
        <f t="shared" si="221"/>
        <v>0.76013388954583883</v>
      </c>
      <c r="L210" s="37">
        <f>+'[7]Programa I'!K210+'[7]Programa II'!K210+'[7]Programa III'!K210+'[7]Programa IV'!K210+'[7]Programa V'!K210</f>
        <v>1035961.4</v>
      </c>
      <c r="M210" s="37">
        <v>0</v>
      </c>
      <c r="N210" s="37">
        <f t="shared" si="219"/>
        <v>1035961.4</v>
      </c>
      <c r="O210" s="37">
        <f t="shared" si="220"/>
        <v>3282953.8400000003</v>
      </c>
    </row>
    <row r="211" spans="1:15" hidden="1" x14ac:dyDescent="0.25">
      <c r="B211" s="33" t="s">
        <v>388</v>
      </c>
      <c r="C211" s="51" t="s">
        <v>389</v>
      </c>
      <c r="D211" s="25">
        <f>+'[7]Presupuesto 2020'!U211</f>
        <v>2000000</v>
      </c>
      <c r="E211" s="25">
        <f>+'[7]Programa I'!D211+'[7]Programa II'!D211+'[7]Programa III'!D211+'[7]Programa IV'!D211+'[7]Programa V'!D211</f>
        <v>0</v>
      </c>
      <c r="F211" s="152">
        <f t="shared" si="217"/>
        <v>2000000</v>
      </c>
      <c r="G211" s="152">
        <f>+'[7]Programa I'!F211+'[7]Programa II'!F211+'[7]Programa III'!F211+'[7]Programa IV'!F211+'[7]Programa V'!F211</f>
        <v>0</v>
      </c>
      <c r="H211" s="152">
        <f>+'[7]Total Programa'!U210</f>
        <v>0</v>
      </c>
      <c r="I211" s="37">
        <f t="shared" si="218"/>
        <v>2000000</v>
      </c>
      <c r="J211" s="38">
        <f t="shared" si="221"/>
        <v>1</v>
      </c>
      <c r="L211" s="37">
        <f>+'[7]Programa I'!K211+'[7]Programa II'!K211+'[7]Programa III'!K211+'[7]Programa IV'!K211+'[7]Programa V'!K211</f>
        <v>0</v>
      </c>
      <c r="M211" s="37">
        <v>0</v>
      </c>
      <c r="N211" s="37">
        <f t="shared" si="219"/>
        <v>0</v>
      </c>
      <c r="O211" s="37">
        <f t="shared" si="220"/>
        <v>2000000</v>
      </c>
    </row>
    <row r="212" spans="1:15" s="7" customFormat="1" hidden="1" x14ac:dyDescent="0.25">
      <c r="A212" s="1"/>
      <c r="B212" s="19" t="s">
        <v>390</v>
      </c>
      <c r="C212" s="52" t="s">
        <v>391</v>
      </c>
      <c r="D212" s="21">
        <f t="shared" ref="D212:I212" si="222">+D213</f>
        <v>950000</v>
      </c>
      <c r="E212" s="21">
        <f t="shared" si="222"/>
        <v>0</v>
      </c>
      <c r="F212" s="149">
        <f t="shared" si="222"/>
        <v>950000</v>
      </c>
      <c r="G212" s="149">
        <f t="shared" si="222"/>
        <v>0</v>
      </c>
      <c r="H212" s="149">
        <f t="shared" si="222"/>
        <v>0</v>
      </c>
      <c r="I212" s="21">
        <f t="shared" si="222"/>
        <v>950000</v>
      </c>
      <c r="J212" s="22">
        <f t="shared" si="221"/>
        <v>1</v>
      </c>
      <c r="L212" s="21">
        <f>+L213</f>
        <v>0</v>
      </c>
      <c r="M212" s="21">
        <f>+M213</f>
        <v>0</v>
      </c>
      <c r="N212" s="21">
        <f>+N213</f>
        <v>0</v>
      </c>
      <c r="O212" s="21">
        <f>+O213</f>
        <v>950000</v>
      </c>
    </row>
    <row r="213" spans="1:15" hidden="1" x14ac:dyDescent="0.25">
      <c r="B213" s="33" t="s">
        <v>392</v>
      </c>
      <c r="C213" s="24" t="s">
        <v>393</v>
      </c>
      <c r="D213" s="25">
        <f>+'[7]Presupuesto 2020'!U213</f>
        <v>950000</v>
      </c>
      <c r="E213" s="25">
        <f>+'[7]Programa I'!D213+'[7]Programa II'!D213+'[7]Programa III'!D213+'[7]Programa IV'!D213+'[7]Programa V'!D213</f>
        <v>0</v>
      </c>
      <c r="F213" s="152">
        <f>SUM(D213:E213)</f>
        <v>950000</v>
      </c>
      <c r="G213" s="152">
        <f>+'[7]Programa I'!F213+'[7]Programa II'!F213+'[7]Programa III'!F213+'[7]Programa IV'!F213+'[7]Programa V'!F213</f>
        <v>0</v>
      </c>
      <c r="H213" s="152">
        <f>+'[7]Total Programa'!U212</f>
        <v>0</v>
      </c>
      <c r="I213" s="37">
        <f>+F213-H213</f>
        <v>950000</v>
      </c>
      <c r="J213" s="38">
        <f t="shared" si="221"/>
        <v>1</v>
      </c>
      <c r="L213" s="37">
        <f>+'[7]Programa I'!K213+'[7]Programa II'!K213+'[7]Programa III'!K213+'[7]Programa IV'!K213+'[7]Programa V'!K213</f>
        <v>0</v>
      </c>
      <c r="M213" s="37">
        <v>0</v>
      </c>
      <c r="N213" s="37">
        <f>SUM(L213:M213)</f>
        <v>0</v>
      </c>
      <c r="O213" s="37">
        <f>+F213-N213</f>
        <v>950000</v>
      </c>
    </row>
    <row r="214" spans="1:15" x14ac:dyDescent="0.25">
      <c r="B214" s="23">
        <v>6.05</v>
      </c>
      <c r="C214" s="170" t="s">
        <v>394</v>
      </c>
      <c r="D214" s="21">
        <f>+D215</f>
        <v>2209645895.1799998</v>
      </c>
      <c r="E214" s="21">
        <f>+E215</f>
        <v>0</v>
      </c>
      <c r="F214" s="151">
        <f t="shared" ref="F214:O214" si="223">+F215</f>
        <v>2209645895.1799998</v>
      </c>
      <c r="G214" s="151">
        <f t="shared" si="223"/>
        <v>157498619.13</v>
      </c>
      <c r="H214" s="151">
        <f t="shared" si="223"/>
        <v>200712569.88999996</v>
      </c>
      <c r="I214" s="21">
        <f t="shared" si="223"/>
        <v>2008933325.29</v>
      </c>
      <c r="J214" s="22">
        <f t="shared" si="221"/>
        <v>0.90916527832453908</v>
      </c>
      <c r="K214" s="7"/>
      <c r="L214" s="21">
        <f t="shared" si="223"/>
        <v>200712569.88999996</v>
      </c>
      <c r="M214" s="21">
        <f t="shared" si="223"/>
        <v>0</v>
      </c>
      <c r="N214" s="21">
        <f t="shared" si="223"/>
        <v>200712569.88999996</v>
      </c>
      <c r="O214" s="21">
        <f t="shared" si="223"/>
        <v>2008933325.29</v>
      </c>
    </row>
    <row r="215" spans="1:15" s="7" customFormat="1" hidden="1" x14ac:dyDescent="0.25">
      <c r="A215" s="1"/>
      <c r="B215" s="35" t="s">
        <v>395</v>
      </c>
      <c r="C215" s="7" t="s">
        <v>396</v>
      </c>
      <c r="D215" s="21">
        <f>SUM(D216:D224)</f>
        <v>2209645895.1799998</v>
      </c>
      <c r="E215" s="21">
        <f>SUM(E216:E224)</f>
        <v>0</v>
      </c>
      <c r="F215" s="149">
        <f t="shared" ref="F215:I215" si="224">SUM(F216:F224)</f>
        <v>2209645895.1799998</v>
      </c>
      <c r="G215" s="149">
        <f t="shared" si="224"/>
        <v>157498619.13</v>
      </c>
      <c r="H215" s="149">
        <f t="shared" si="224"/>
        <v>200712569.88999996</v>
      </c>
      <c r="I215" s="21">
        <f t="shared" si="224"/>
        <v>2008933325.29</v>
      </c>
      <c r="J215" s="22">
        <f t="shared" si="221"/>
        <v>0.90916527832453908</v>
      </c>
      <c r="L215" s="21">
        <f t="shared" ref="L215:O215" si="225">SUM(L216:L224)</f>
        <v>200712569.88999996</v>
      </c>
      <c r="M215" s="21">
        <f t="shared" si="225"/>
        <v>0</v>
      </c>
      <c r="N215" s="21">
        <f t="shared" si="225"/>
        <v>200712569.88999996</v>
      </c>
      <c r="O215" s="21">
        <f t="shared" si="225"/>
        <v>2008933325.29</v>
      </c>
    </row>
    <row r="216" spans="1:15" hidden="1" x14ac:dyDescent="0.25">
      <c r="B216" s="33" t="s">
        <v>397</v>
      </c>
      <c r="C216" s="24" t="s">
        <v>398</v>
      </c>
      <c r="D216" s="25">
        <f>+'[7]Presupuesto 2020'!U216</f>
        <v>983359913.05999994</v>
      </c>
      <c r="E216" s="25">
        <f>+'[7]Programa I'!D216+'[7]Programa II'!D216+'[7]Programa III'!D216+'[7]Programa IV'!D216+'[7]Programa V'!D216</f>
        <v>0</v>
      </c>
      <c r="F216" s="152">
        <f t="shared" ref="F216:F224" si="226">SUM(D216:E216)</f>
        <v>983359913.05999994</v>
      </c>
      <c r="G216" s="152">
        <f>+'[7]Programa I'!F216+'[7]Programa II'!F216+'[7]Programa III'!F216+'[7]Programa IV'!F216+'[7]Programa V'!F216</f>
        <v>90258791.829999998</v>
      </c>
      <c r="H216" s="152">
        <f>+'[7]Total Programa'!U215</f>
        <v>94035675.289999992</v>
      </c>
      <c r="I216" s="37">
        <f t="shared" ref="I216:I224" si="227">+F216-H216</f>
        <v>889324237.76999998</v>
      </c>
      <c r="J216" s="38">
        <f t="shared" si="221"/>
        <v>0.90437308452265297</v>
      </c>
      <c r="L216" s="37">
        <f>+'[7]Programa I'!K216+'[7]Programa II'!K216+'[7]Programa III'!K216+'[7]Programa IV'!K216+'[7]Programa V'!K216</f>
        <v>94035675.289999992</v>
      </c>
      <c r="M216" s="37">
        <v>0</v>
      </c>
      <c r="N216" s="37">
        <f t="shared" ref="N216:N224" si="228">SUM(L216:M216)</f>
        <v>94035675.289999992</v>
      </c>
      <c r="O216" s="37">
        <f t="shared" ref="O216:O224" si="229">+F216-N216</f>
        <v>889324237.76999998</v>
      </c>
    </row>
    <row r="217" spans="1:15" hidden="1" x14ac:dyDescent="0.25">
      <c r="B217" s="33" t="s">
        <v>399</v>
      </c>
      <c r="C217" s="39" t="s">
        <v>400</v>
      </c>
      <c r="D217" s="25">
        <f>+'[7]Presupuesto 2020'!U217</f>
        <v>638527066.40999997</v>
      </c>
      <c r="E217" s="25">
        <f>+'[7]Programa I'!D217+'[7]Programa II'!D217+'[7]Programa III'!D217+'[7]Programa IV'!D217+'[7]Programa V'!D217</f>
        <v>0</v>
      </c>
      <c r="F217" s="152">
        <f t="shared" si="226"/>
        <v>638527066.40999997</v>
      </c>
      <c r="G217" s="152">
        <f>+'[7]Programa I'!F217+'[7]Programa II'!F217+'[7]Programa III'!F217+'[7]Programa IV'!F217+'[7]Programa V'!F217</f>
        <v>67239827.299999997</v>
      </c>
      <c r="H217" s="152">
        <f>+'[7]Total Programa'!U216</f>
        <v>83284807.299999997</v>
      </c>
      <c r="I217" s="37">
        <f t="shared" si="227"/>
        <v>555242259.11000001</v>
      </c>
      <c r="J217" s="38">
        <f t="shared" si="221"/>
        <v>0.86956730312427732</v>
      </c>
      <c r="L217" s="37">
        <f>+'[7]Programa I'!K217+'[7]Programa II'!K217+'[7]Programa III'!K217+'[7]Programa IV'!K217+'[7]Programa V'!K217</f>
        <v>83284807.299999997</v>
      </c>
      <c r="M217" s="37">
        <v>0</v>
      </c>
      <c r="N217" s="37">
        <f t="shared" si="228"/>
        <v>83284807.299999997</v>
      </c>
      <c r="O217" s="37">
        <f t="shared" si="229"/>
        <v>555242259.11000001</v>
      </c>
    </row>
    <row r="218" spans="1:15" hidden="1" x14ac:dyDescent="0.25">
      <c r="B218" s="33" t="s">
        <v>401</v>
      </c>
      <c r="C218" s="51" t="s">
        <v>402</v>
      </c>
      <c r="D218" s="25">
        <f>+'[7]Presupuesto 2020'!U218</f>
        <v>0</v>
      </c>
      <c r="E218" s="25">
        <f>+'[7]Programa I'!D218+'[7]Programa II'!D218+'[7]Programa III'!D218+'[7]Programa IV'!D218+'[7]Programa V'!D218</f>
        <v>0</v>
      </c>
      <c r="F218" s="37">
        <f t="shared" si="226"/>
        <v>0</v>
      </c>
      <c r="G218" s="37">
        <f>+'[7]Programa I'!F218+'[7]Programa II'!F218+'[7]Programa III'!F218+'[7]Programa IV'!F218+'[7]Programa V'!F218</f>
        <v>0</v>
      </c>
      <c r="H218" s="37">
        <f>+'[7]Total Programa'!U217</f>
        <v>0</v>
      </c>
      <c r="I218" s="37">
        <f t="shared" si="227"/>
        <v>0</v>
      </c>
      <c r="J218" s="38">
        <f t="shared" si="221"/>
        <v>0</v>
      </c>
      <c r="L218" s="37">
        <f>+'[7]Programa I'!K218+'[7]Programa II'!K218+'[7]Programa III'!K218+'[7]Programa IV'!K218+'[7]Programa V'!K218</f>
        <v>0</v>
      </c>
      <c r="M218" s="37">
        <v>0</v>
      </c>
      <c r="N218" s="37">
        <f t="shared" si="228"/>
        <v>0</v>
      </c>
      <c r="O218" s="37">
        <f t="shared" si="229"/>
        <v>0</v>
      </c>
    </row>
    <row r="219" spans="1:15" hidden="1" x14ac:dyDescent="0.25">
      <c r="B219" s="33" t="s">
        <v>403</v>
      </c>
      <c r="C219" s="49" t="s">
        <v>404</v>
      </c>
      <c r="D219" s="25">
        <f>+'[7]Presupuesto 2020'!U219</f>
        <v>532870765.31999999</v>
      </c>
      <c r="E219" s="25">
        <f>+'[7]Programa I'!D219+'[7]Programa II'!D219+'[7]Programa III'!D219+'[7]Programa IV'!D219+'[7]Programa V'!D219</f>
        <v>0</v>
      </c>
      <c r="F219" s="152">
        <f t="shared" si="226"/>
        <v>532870765.31999999</v>
      </c>
      <c r="G219" s="152">
        <f>+'[7]Programa I'!F219+'[7]Programa II'!F219+'[7]Programa III'!F219+'[7]Programa IV'!F219+'[7]Programa V'!F219</f>
        <v>0</v>
      </c>
      <c r="H219" s="152">
        <f>+'[7]Total Programa'!U218</f>
        <v>9953907.5099999998</v>
      </c>
      <c r="I219" s="37">
        <f t="shared" si="227"/>
        <v>522916857.81</v>
      </c>
      <c r="J219" s="38">
        <f t="shared" si="221"/>
        <v>0.98132022216677162</v>
      </c>
      <c r="L219" s="37">
        <f>+'[7]Programa I'!K219+'[7]Programa II'!K219+'[7]Programa III'!K219+'[7]Programa IV'!K219+'[7]Programa V'!K219</f>
        <v>9953907.5099999998</v>
      </c>
      <c r="M219" s="37">
        <v>0</v>
      </c>
      <c r="N219" s="37">
        <f t="shared" si="228"/>
        <v>9953907.5099999998</v>
      </c>
      <c r="O219" s="37">
        <f t="shared" si="229"/>
        <v>522916857.81</v>
      </c>
    </row>
    <row r="220" spans="1:15" hidden="1" x14ac:dyDescent="0.25">
      <c r="B220" s="33" t="s">
        <v>405</v>
      </c>
      <c r="C220" s="49" t="s">
        <v>406</v>
      </c>
      <c r="D220" s="25">
        <f>+'[7]Presupuesto 2020'!U220</f>
        <v>40398150.390000001</v>
      </c>
      <c r="E220" s="25">
        <f>+'[7]Programa I'!D220+'[7]Programa II'!D220+'[7]Programa III'!D220+'[7]Programa IV'!D220+'[7]Programa V'!D220</f>
        <v>0</v>
      </c>
      <c r="F220" s="152">
        <f t="shared" si="226"/>
        <v>40398150.390000001</v>
      </c>
      <c r="G220" s="152">
        <f>+'[7]Programa I'!F220+'[7]Programa II'!F220+'[7]Programa III'!F220+'[7]Programa IV'!F220+'[7]Programa V'!F220</f>
        <v>0</v>
      </c>
      <c r="H220" s="152">
        <f>+'[7]Total Programa'!U219</f>
        <v>13438179.789999999</v>
      </c>
      <c r="I220" s="37">
        <f t="shared" si="227"/>
        <v>26959970.600000001</v>
      </c>
      <c r="J220" s="38">
        <f t="shared" si="221"/>
        <v>0.66735655815256256</v>
      </c>
      <c r="L220" s="37">
        <f>+'[7]Programa I'!K220+'[7]Programa II'!K220+'[7]Programa III'!K220+'[7]Programa IV'!K220+'[7]Programa V'!K220</f>
        <v>13438179.789999999</v>
      </c>
      <c r="M220" s="37">
        <v>0</v>
      </c>
      <c r="N220" s="37">
        <f t="shared" si="228"/>
        <v>13438179.789999999</v>
      </c>
      <c r="O220" s="37">
        <f t="shared" si="229"/>
        <v>26959970.600000001</v>
      </c>
    </row>
    <row r="221" spans="1:15" hidden="1" x14ac:dyDescent="0.25">
      <c r="B221" s="33" t="s">
        <v>407</v>
      </c>
      <c r="C221" s="51" t="s">
        <v>408</v>
      </c>
      <c r="D221" s="25">
        <f>+'[7]Presupuesto 2020'!U221</f>
        <v>14490000</v>
      </c>
      <c r="E221" s="25">
        <f>+'[7]Programa I'!D221+'[7]Programa II'!D221+'[7]Programa III'!D221+'[7]Programa IV'!D221+'[7]Programa V'!D221</f>
        <v>0</v>
      </c>
      <c r="F221" s="152">
        <f t="shared" si="226"/>
        <v>14490000</v>
      </c>
      <c r="G221" s="152">
        <f>+'[7]Programa I'!F221+'[7]Programa II'!F221+'[7]Programa III'!F221+'[7]Programa IV'!F221+'[7]Programa V'!F221</f>
        <v>0</v>
      </c>
      <c r="H221" s="152">
        <f>+'[7]Total Programa'!U220</f>
        <v>0</v>
      </c>
      <c r="I221" s="37">
        <f t="shared" si="227"/>
        <v>14490000</v>
      </c>
      <c r="J221" s="38">
        <f t="shared" si="221"/>
        <v>1</v>
      </c>
      <c r="L221" s="37">
        <f>+'[7]Programa I'!K221+'[7]Programa II'!K221+'[7]Programa III'!K221+'[7]Programa IV'!K221+'[7]Programa V'!K221</f>
        <v>0</v>
      </c>
      <c r="M221" s="37">
        <v>0</v>
      </c>
      <c r="N221" s="37">
        <f t="shared" si="228"/>
        <v>0</v>
      </c>
      <c r="O221" s="37">
        <f t="shared" si="229"/>
        <v>14490000</v>
      </c>
    </row>
    <row r="222" spans="1:15" hidden="1" x14ac:dyDescent="0.25">
      <c r="B222" s="33" t="s">
        <v>409</v>
      </c>
      <c r="C222" s="51" t="s">
        <v>410</v>
      </c>
      <c r="D222" s="25">
        <f>+'[7]Presupuesto 2020'!U222</f>
        <v>0</v>
      </c>
      <c r="E222" s="25">
        <f>+'[7]Programa I'!D222+'[7]Programa II'!D222+'[7]Programa III'!D222+'[7]Programa IV'!D222+'[7]Programa V'!D222</f>
        <v>0</v>
      </c>
      <c r="F222" s="37">
        <f t="shared" si="226"/>
        <v>0</v>
      </c>
      <c r="G222" s="37">
        <f>+'[7]Programa I'!F222+'[7]Programa II'!F222+'[7]Programa III'!F222+'[7]Programa IV'!F222+'[7]Programa V'!F222</f>
        <v>0</v>
      </c>
      <c r="H222" s="37">
        <f>+'[7]Total Programa'!U221</f>
        <v>0</v>
      </c>
      <c r="I222" s="37">
        <f t="shared" si="227"/>
        <v>0</v>
      </c>
      <c r="J222" s="38">
        <f t="shared" si="221"/>
        <v>0</v>
      </c>
      <c r="L222" s="37">
        <f>+'[7]Programa I'!K222+'[7]Programa II'!K222+'[7]Programa III'!K222+'[7]Programa IV'!K222+'[7]Programa V'!K222</f>
        <v>0</v>
      </c>
      <c r="M222" s="37">
        <v>0</v>
      </c>
      <c r="N222" s="37">
        <f t="shared" si="228"/>
        <v>0</v>
      </c>
      <c r="O222" s="37">
        <f t="shared" si="229"/>
        <v>0</v>
      </c>
    </row>
    <row r="223" spans="1:15" hidden="1" x14ac:dyDescent="0.25">
      <c r="B223" s="33" t="s">
        <v>411</v>
      </c>
      <c r="C223" s="51" t="s">
        <v>412</v>
      </c>
      <c r="D223" s="25">
        <f>+'[7]Presupuesto 2020'!U223</f>
        <v>0</v>
      </c>
      <c r="E223" s="25">
        <f>+'[7]Programa I'!D223+'[7]Programa II'!D223+'[7]Programa III'!D223+'[7]Programa IV'!D223+'[7]Programa V'!D223</f>
        <v>0</v>
      </c>
      <c r="F223" s="37">
        <f t="shared" si="226"/>
        <v>0</v>
      </c>
      <c r="G223" s="37">
        <f>+'[7]Programa I'!F223+'[7]Programa II'!F223+'[7]Programa III'!F223+'[7]Programa IV'!F223+'[7]Programa V'!F223</f>
        <v>0</v>
      </c>
      <c r="H223" s="37">
        <f>+'[7]Total Programa'!U222</f>
        <v>0</v>
      </c>
      <c r="I223" s="37">
        <f t="shared" si="227"/>
        <v>0</v>
      </c>
      <c r="J223" s="38">
        <f t="shared" si="221"/>
        <v>0</v>
      </c>
      <c r="L223" s="37">
        <f>+'[7]Programa I'!K223+'[7]Programa II'!K223+'[7]Programa III'!K223+'[7]Programa IV'!K223+'[7]Programa V'!K223</f>
        <v>0</v>
      </c>
      <c r="M223" s="37">
        <v>0</v>
      </c>
      <c r="N223" s="37">
        <f t="shared" si="228"/>
        <v>0</v>
      </c>
      <c r="O223" s="37">
        <f t="shared" si="229"/>
        <v>0</v>
      </c>
    </row>
    <row r="224" spans="1:15" hidden="1" x14ac:dyDescent="0.25">
      <c r="B224" s="33" t="s">
        <v>413</v>
      </c>
      <c r="C224" s="53" t="s">
        <v>414</v>
      </c>
      <c r="D224" s="25">
        <f>+'[7]Presupuesto 2020'!U224</f>
        <v>0</v>
      </c>
      <c r="E224" s="25">
        <f>+'[7]Programa I'!D224+'[7]Programa II'!D224+'[7]Programa III'!D224+'[7]Programa IV'!D224+'[7]Programa V'!D224</f>
        <v>0</v>
      </c>
      <c r="F224" s="37">
        <f t="shared" si="226"/>
        <v>0</v>
      </c>
      <c r="G224" s="37">
        <f>+'[7]Programa I'!F224+'[7]Programa II'!F224+'[7]Programa III'!F224+'[7]Programa IV'!F224+'[7]Programa V'!F224</f>
        <v>0</v>
      </c>
      <c r="H224" s="37">
        <f>+'[7]Total Programa'!U223</f>
        <v>0</v>
      </c>
      <c r="I224" s="37">
        <f t="shared" si="227"/>
        <v>0</v>
      </c>
      <c r="J224" s="38">
        <f t="shared" si="221"/>
        <v>0</v>
      </c>
      <c r="L224" s="37">
        <f>+'[7]Programa I'!K224+'[7]Programa II'!K224+'[7]Programa III'!K224+'[7]Programa IV'!K224+'[7]Programa V'!K224</f>
        <v>0</v>
      </c>
      <c r="M224" s="37">
        <v>0</v>
      </c>
      <c r="N224" s="37">
        <f t="shared" si="228"/>
        <v>0</v>
      </c>
      <c r="O224" s="37">
        <f t="shared" si="229"/>
        <v>0</v>
      </c>
    </row>
    <row r="225" spans="1:15" x14ac:dyDescent="0.25">
      <c r="B225" s="23">
        <v>6.06</v>
      </c>
      <c r="C225" s="169" t="s">
        <v>415</v>
      </c>
      <c r="D225" s="21">
        <f>SUM(D226:D227)</f>
        <v>110250000</v>
      </c>
      <c r="E225" s="21">
        <f>SUM(E226:E227)</f>
        <v>0</v>
      </c>
      <c r="F225" s="151">
        <f t="shared" ref="F225:I225" si="230">SUM(F226:F227)</f>
        <v>110250000</v>
      </c>
      <c r="G225" s="151">
        <f t="shared" si="230"/>
        <v>0</v>
      </c>
      <c r="H225" s="151">
        <f t="shared" si="230"/>
        <v>0</v>
      </c>
      <c r="I225" s="21">
        <f t="shared" si="230"/>
        <v>110250000</v>
      </c>
      <c r="J225" s="22">
        <f t="shared" si="221"/>
        <v>1</v>
      </c>
      <c r="K225" s="7"/>
      <c r="L225" s="21">
        <f t="shared" ref="L225:O225" si="231">SUM(L226:L227)</f>
        <v>0</v>
      </c>
      <c r="M225" s="21">
        <f t="shared" si="231"/>
        <v>0</v>
      </c>
      <c r="N225" s="21">
        <f t="shared" si="231"/>
        <v>0</v>
      </c>
      <c r="O225" s="21">
        <f t="shared" si="231"/>
        <v>110250000</v>
      </c>
    </row>
    <row r="226" spans="1:15" hidden="1" x14ac:dyDescent="0.25">
      <c r="B226" s="23" t="s">
        <v>416</v>
      </c>
      <c r="C226" s="24" t="s">
        <v>417</v>
      </c>
      <c r="D226" s="25">
        <f>+'[7]Presupuesto 2020'!U226</f>
        <v>110250000</v>
      </c>
      <c r="E226" s="25">
        <f>+'[7]Programa I'!D226+'[7]Programa II'!D226+'[7]Programa III'!D226+'[7]Programa IV'!D226+'[7]Programa V'!D226</f>
        <v>0</v>
      </c>
      <c r="F226" s="152">
        <f t="shared" ref="F226:F227" si="232">SUM(D226:E226)</f>
        <v>110250000</v>
      </c>
      <c r="G226" s="152">
        <f>+'[7]Programa I'!F226+'[7]Programa II'!F226+'[7]Programa III'!F226+'[7]Programa IV'!F226+'[7]Programa V'!F226</f>
        <v>0</v>
      </c>
      <c r="H226" s="152">
        <f>+'[7]Total Programa'!U225</f>
        <v>0</v>
      </c>
      <c r="I226" s="37">
        <f t="shared" ref="I226:I227" si="233">+F226-H226</f>
        <v>110250000</v>
      </c>
      <c r="J226" s="38">
        <f t="shared" si="221"/>
        <v>1</v>
      </c>
      <c r="L226" s="37">
        <f>+'[7]Programa I'!K226+'[7]Programa II'!K226+'[7]Programa III'!K226+'[7]Programa IV'!K226+'[7]Programa V'!K226</f>
        <v>0</v>
      </c>
      <c r="M226" s="37">
        <v>0</v>
      </c>
      <c r="N226" s="37">
        <f t="shared" ref="N226:N227" si="234">SUM(L226:M226)</f>
        <v>0</v>
      </c>
      <c r="O226" s="37">
        <f t="shared" ref="O226:O227" si="235">+F226-N226</f>
        <v>110250000</v>
      </c>
    </row>
    <row r="227" spans="1:15" hidden="1" x14ac:dyDescent="0.25">
      <c r="B227" s="23" t="s">
        <v>418</v>
      </c>
      <c r="C227" s="24" t="s">
        <v>419</v>
      </c>
      <c r="D227" s="25">
        <f>+'[7]Presupuesto 2020'!U227</f>
        <v>0</v>
      </c>
      <c r="E227" s="25">
        <f>+'[7]Programa I'!D227+'[7]Programa II'!D227+'[7]Programa III'!D227+'[7]Programa IV'!D227+'[7]Programa V'!D227</f>
        <v>0</v>
      </c>
      <c r="F227" s="37">
        <f t="shared" si="232"/>
        <v>0</v>
      </c>
      <c r="G227" s="37">
        <f>+'[7]Programa I'!F227+'[7]Programa II'!F227+'[7]Programa III'!F227+'[7]Programa IV'!F227+'[7]Programa V'!F227</f>
        <v>0</v>
      </c>
      <c r="H227" s="37">
        <f>+'[7]Total Programa'!U226</f>
        <v>0</v>
      </c>
      <c r="I227" s="37">
        <f t="shared" si="233"/>
        <v>0</v>
      </c>
      <c r="J227" s="38">
        <f t="shared" si="221"/>
        <v>0</v>
      </c>
      <c r="L227" s="37">
        <f>+'[7]Programa I'!K227+'[7]Programa II'!K227+'[7]Programa III'!K227+'[7]Programa IV'!K227+'[7]Programa V'!K227</f>
        <v>0</v>
      </c>
      <c r="M227" s="37">
        <v>0</v>
      </c>
      <c r="N227" s="37">
        <f t="shared" si="234"/>
        <v>0</v>
      </c>
      <c r="O227" s="37">
        <f t="shared" si="235"/>
        <v>0</v>
      </c>
    </row>
    <row r="228" spans="1:15" s="7" customFormat="1" x14ac:dyDescent="0.25">
      <c r="A228" s="1"/>
      <c r="B228" s="14" t="s">
        <v>420</v>
      </c>
      <c r="C228" s="171" t="s">
        <v>421</v>
      </c>
      <c r="D228" s="16">
        <f t="shared" ref="D228:I228" si="236">+D229+D240+D265</f>
        <v>132274230727.16</v>
      </c>
      <c r="E228" s="16">
        <f t="shared" si="236"/>
        <v>0</v>
      </c>
      <c r="F228" s="147">
        <f t="shared" si="236"/>
        <v>132274230727.16</v>
      </c>
      <c r="G228" s="147">
        <f t="shared" si="236"/>
        <v>12639441720.390001</v>
      </c>
      <c r="H228" s="147">
        <f t="shared" si="236"/>
        <v>20820636957.989998</v>
      </c>
      <c r="I228" s="16">
        <f t="shared" si="236"/>
        <v>111453593769.17001</v>
      </c>
      <c r="J228" s="36">
        <f t="shared" si="221"/>
        <v>0.84259491177131551</v>
      </c>
      <c r="L228" s="16">
        <f t="shared" ref="L228:O228" si="237">+L229+L240+L265</f>
        <v>20820636957.989998</v>
      </c>
      <c r="M228" s="16">
        <f t="shared" si="237"/>
        <v>0</v>
      </c>
      <c r="N228" s="16">
        <f t="shared" si="237"/>
        <v>20820636957.989998</v>
      </c>
      <c r="O228" s="16">
        <f t="shared" si="237"/>
        <v>111453593769.17001</v>
      </c>
    </row>
    <row r="229" spans="1:15" x14ac:dyDescent="0.25">
      <c r="B229" s="23" t="s">
        <v>422</v>
      </c>
      <c r="C229" s="170" t="s">
        <v>423</v>
      </c>
      <c r="D229" s="21">
        <f t="shared" ref="D229:I229" si="238">+D230+D232+D234</f>
        <v>8813692354.5900002</v>
      </c>
      <c r="E229" s="21">
        <f t="shared" si="238"/>
        <v>0</v>
      </c>
      <c r="F229" s="151">
        <f t="shared" si="238"/>
        <v>8813692354.5900002</v>
      </c>
      <c r="G229" s="151">
        <f t="shared" si="238"/>
        <v>638579956.69000006</v>
      </c>
      <c r="H229" s="151">
        <f t="shared" si="238"/>
        <v>1155718446.54</v>
      </c>
      <c r="I229" s="21">
        <f t="shared" si="238"/>
        <v>7657973908.0499992</v>
      </c>
      <c r="J229" s="22">
        <f t="shared" si="221"/>
        <v>0.86887238627768471</v>
      </c>
      <c r="K229" s="7"/>
      <c r="L229" s="21">
        <f t="shared" ref="L229:O229" si="239">+L230+L232+L234</f>
        <v>1155718446.54</v>
      </c>
      <c r="M229" s="21">
        <f t="shared" si="239"/>
        <v>0</v>
      </c>
      <c r="N229" s="21">
        <f t="shared" si="239"/>
        <v>1155718446.54</v>
      </c>
      <c r="O229" s="21">
        <f t="shared" si="239"/>
        <v>7657973908.0499992</v>
      </c>
    </row>
    <row r="230" spans="1:15" s="7" customFormat="1" hidden="1" x14ac:dyDescent="0.25">
      <c r="B230" s="19" t="s">
        <v>424</v>
      </c>
      <c r="C230" s="7" t="s">
        <v>425</v>
      </c>
      <c r="D230" s="21">
        <f>+D231</f>
        <v>0</v>
      </c>
      <c r="E230" s="21">
        <f>+E231</f>
        <v>0</v>
      </c>
      <c r="F230" s="21">
        <f t="shared" ref="F230:O230" si="240">+F231</f>
        <v>0</v>
      </c>
      <c r="G230" s="21">
        <f t="shared" si="240"/>
        <v>0</v>
      </c>
      <c r="H230" s="21">
        <f t="shared" si="240"/>
        <v>0</v>
      </c>
      <c r="I230" s="21">
        <f t="shared" si="240"/>
        <v>0</v>
      </c>
      <c r="J230" s="22">
        <f t="shared" si="221"/>
        <v>0</v>
      </c>
      <c r="L230" s="21">
        <f t="shared" si="240"/>
        <v>0</v>
      </c>
      <c r="M230" s="21">
        <f t="shared" si="240"/>
        <v>0</v>
      </c>
      <c r="N230" s="21">
        <f t="shared" si="240"/>
        <v>0</v>
      </c>
      <c r="O230" s="21">
        <f t="shared" si="240"/>
        <v>0</v>
      </c>
    </row>
    <row r="231" spans="1:15" hidden="1" x14ac:dyDescent="0.25">
      <c r="B231" s="23" t="s">
        <v>426</v>
      </c>
      <c r="C231" s="39" t="s">
        <v>427</v>
      </c>
      <c r="D231" s="25">
        <f>+'[7]Presupuesto 2020'!U231</f>
        <v>0</v>
      </c>
      <c r="E231" s="25">
        <f>+'[7]Programa I'!D231+'[7]Programa II'!D231+'[7]Programa III'!D231+'[7]Programa IV'!D231+'[7]Programa V'!D231</f>
        <v>0</v>
      </c>
      <c r="F231" s="37">
        <f>SUM(D231:E231)</f>
        <v>0</v>
      </c>
      <c r="G231" s="37">
        <f>+'[7]Programa I'!F231+'[7]Programa II'!F231+'[7]Programa III'!F231+'[7]Programa IV'!F231+'[7]Programa V'!F231</f>
        <v>0</v>
      </c>
      <c r="H231" s="37">
        <f>+'[7]Total Programa'!U230</f>
        <v>0</v>
      </c>
      <c r="I231" s="37">
        <f>+F231-H231</f>
        <v>0</v>
      </c>
      <c r="J231" s="38">
        <f t="shared" si="221"/>
        <v>0</v>
      </c>
      <c r="L231" s="37">
        <f>+'[7]Programa I'!K231+'[7]Programa II'!K231+'[7]Programa III'!K231+'[7]Programa IV'!K231+'[7]Programa V'!K231</f>
        <v>0</v>
      </c>
      <c r="M231" s="37">
        <v>0</v>
      </c>
      <c r="N231" s="37">
        <f>SUM(L231:M231)</f>
        <v>0</v>
      </c>
      <c r="O231" s="37">
        <f>+F231-N231</f>
        <v>0</v>
      </c>
    </row>
    <row r="232" spans="1:15" s="7" customFormat="1" hidden="1" x14ac:dyDescent="0.25">
      <c r="B232" s="19" t="s">
        <v>428</v>
      </c>
      <c r="C232" s="7" t="s">
        <v>429</v>
      </c>
      <c r="D232" s="21">
        <f>+D233</f>
        <v>0</v>
      </c>
      <c r="E232" s="21">
        <f>+E233</f>
        <v>0</v>
      </c>
      <c r="F232" s="21">
        <f t="shared" ref="F232:O232" si="241">+F233</f>
        <v>0</v>
      </c>
      <c r="G232" s="21">
        <f t="shared" si="241"/>
        <v>0</v>
      </c>
      <c r="H232" s="21">
        <f t="shared" si="241"/>
        <v>0</v>
      </c>
      <c r="I232" s="21">
        <f t="shared" si="241"/>
        <v>0</v>
      </c>
      <c r="J232" s="22">
        <f t="shared" si="221"/>
        <v>0</v>
      </c>
      <c r="L232" s="21">
        <f t="shared" si="241"/>
        <v>0</v>
      </c>
      <c r="M232" s="21">
        <f t="shared" si="241"/>
        <v>0</v>
      </c>
      <c r="N232" s="21">
        <f t="shared" si="241"/>
        <v>0</v>
      </c>
      <c r="O232" s="21">
        <f t="shared" si="241"/>
        <v>0</v>
      </c>
    </row>
    <row r="233" spans="1:15" hidden="1" x14ac:dyDescent="0.25">
      <c r="B233" s="23" t="s">
        <v>430</v>
      </c>
      <c r="C233" s="39" t="s">
        <v>431</v>
      </c>
      <c r="D233" s="25">
        <f>+'[7]Presupuesto 2020'!U233</f>
        <v>0</v>
      </c>
      <c r="E233" s="25">
        <f>+'[7]Programa I'!D233+'[7]Programa II'!D233+'[7]Programa III'!D233+'[7]Programa IV'!D233+'[7]Programa V'!D233</f>
        <v>0</v>
      </c>
      <c r="F233" s="37">
        <f>SUM(D233:E233)</f>
        <v>0</v>
      </c>
      <c r="G233" s="37">
        <f>+'[7]Programa I'!F233+'[7]Programa II'!F233+'[7]Programa III'!F233+'[7]Programa IV'!F233+'[7]Programa V'!F233</f>
        <v>0</v>
      </c>
      <c r="H233" s="37">
        <f>+'[7]Total Programa'!U232</f>
        <v>0</v>
      </c>
      <c r="I233" s="37">
        <f>+F233-H233</f>
        <v>0</v>
      </c>
      <c r="J233" s="38">
        <f t="shared" si="221"/>
        <v>0</v>
      </c>
      <c r="L233" s="37">
        <f>+'[7]Programa I'!K233+'[7]Programa II'!K233+'[7]Programa III'!K233+'[7]Programa IV'!K233+'[7]Programa V'!K233</f>
        <v>0</v>
      </c>
      <c r="M233" s="37">
        <v>0</v>
      </c>
      <c r="N233" s="37">
        <f>SUM(L233:M233)</f>
        <v>0</v>
      </c>
      <c r="O233" s="37">
        <f>+F233-N233</f>
        <v>0</v>
      </c>
    </row>
    <row r="234" spans="1:15" s="7" customFormat="1" hidden="1" x14ac:dyDescent="0.25">
      <c r="A234" s="1"/>
      <c r="B234" s="19" t="s">
        <v>432</v>
      </c>
      <c r="C234" s="7" t="s">
        <v>433</v>
      </c>
      <c r="D234" s="21">
        <f>SUM(D235:D239)</f>
        <v>8813692354.5900002</v>
      </c>
      <c r="E234" s="21">
        <f>SUM(E235:E239)</f>
        <v>0</v>
      </c>
      <c r="F234" s="149">
        <f t="shared" ref="F234:I234" si="242">SUM(F235:F239)</f>
        <v>8813692354.5900002</v>
      </c>
      <c r="G234" s="149">
        <f t="shared" si="242"/>
        <v>638579956.69000006</v>
      </c>
      <c r="H234" s="149">
        <f t="shared" si="242"/>
        <v>1155718446.54</v>
      </c>
      <c r="I234" s="21">
        <f t="shared" si="242"/>
        <v>7657973908.0499992</v>
      </c>
      <c r="J234" s="22">
        <f t="shared" si="221"/>
        <v>0.86887238627768471</v>
      </c>
      <c r="L234" s="21">
        <f t="shared" ref="L234:O234" si="243">SUM(L235:L239)</f>
        <v>1155718446.54</v>
      </c>
      <c r="M234" s="21">
        <f t="shared" si="243"/>
        <v>0</v>
      </c>
      <c r="N234" s="21">
        <f t="shared" si="243"/>
        <v>1155718446.54</v>
      </c>
      <c r="O234" s="21">
        <f t="shared" si="243"/>
        <v>7657973908.0499992</v>
      </c>
    </row>
    <row r="235" spans="1:15" hidden="1" x14ac:dyDescent="0.25">
      <c r="B235" s="23" t="s">
        <v>434</v>
      </c>
      <c r="C235" s="39" t="s">
        <v>310</v>
      </c>
      <c r="D235" s="25">
        <f>+'[7]Presupuesto 2020'!U235</f>
        <v>0</v>
      </c>
      <c r="E235" s="25">
        <f>+'[7]Programa I'!D235+'[7]Programa II'!D235+'[7]Programa III'!D235+'[7]Programa IV'!D235+'[7]Programa V'!D235</f>
        <v>0</v>
      </c>
      <c r="F235" s="37">
        <f t="shared" ref="F235:F239" si="244">SUM(D235:E235)</f>
        <v>0</v>
      </c>
      <c r="G235" s="37">
        <f>+'[7]Programa I'!F235+'[7]Programa II'!F235+'[7]Programa III'!F235+'[7]Programa IV'!F235+'[7]Programa V'!F235</f>
        <v>0</v>
      </c>
      <c r="H235" s="37">
        <f>+'[7]Total Programa'!U234</f>
        <v>0</v>
      </c>
      <c r="I235" s="37">
        <f t="shared" ref="I235:I239" si="245">+F235-H235</f>
        <v>0</v>
      </c>
      <c r="J235" s="38">
        <f t="shared" si="221"/>
        <v>0</v>
      </c>
      <c r="L235" s="37">
        <f>+'[7]Programa I'!K235+'[7]Programa II'!K235+'[7]Programa III'!K235+'[7]Programa IV'!K235+'[7]Programa V'!K235</f>
        <v>0</v>
      </c>
      <c r="M235" s="37">
        <v>0</v>
      </c>
      <c r="N235" s="37">
        <f t="shared" ref="N235:N239" si="246">SUM(L235:M235)</f>
        <v>0</v>
      </c>
      <c r="O235" s="37">
        <f t="shared" ref="O235:O239" si="247">+F235-N235</f>
        <v>0</v>
      </c>
    </row>
    <row r="236" spans="1:15" hidden="1" x14ac:dyDescent="0.25">
      <c r="B236" s="23" t="s">
        <v>435</v>
      </c>
      <c r="C236" s="39" t="s">
        <v>312</v>
      </c>
      <c r="D236" s="25">
        <f>+'[7]Presupuesto 2020'!U236</f>
        <v>1187882385.8</v>
      </c>
      <c r="E236" s="25">
        <f>+'[7]Programa I'!D236+'[7]Programa II'!D236+'[7]Programa III'!D236+'[7]Programa IV'!D236+'[7]Programa V'!D236</f>
        <v>0</v>
      </c>
      <c r="F236" s="152">
        <f t="shared" si="244"/>
        <v>1187882385.8</v>
      </c>
      <c r="G236" s="152">
        <f>+'[7]Programa I'!F236+'[7]Programa II'!F236+'[7]Programa III'!F236+'[7]Programa IV'!F236+'[7]Programa V'!F236</f>
        <v>4917000</v>
      </c>
      <c r="H236" s="152">
        <f>+'[7]Total Programa'!U235</f>
        <v>66913899.68</v>
      </c>
      <c r="I236" s="37">
        <f t="shared" si="245"/>
        <v>1120968486.1199999</v>
      </c>
      <c r="J236" s="38">
        <f t="shared" si="221"/>
        <v>0.9436695918048017</v>
      </c>
      <c r="L236" s="37">
        <f>+'[7]Programa I'!K236+'[7]Programa II'!K236+'[7]Programa III'!K236+'[7]Programa IV'!K236+'[7]Programa V'!K236</f>
        <v>66913899.68</v>
      </c>
      <c r="M236" s="37">
        <v>0</v>
      </c>
      <c r="N236" s="37">
        <f t="shared" si="246"/>
        <v>66913899.68</v>
      </c>
      <c r="O236" s="37">
        <f t="shared" si="247"/>
        <v>1120968486.1199999</v>
      </c>
    </row>
    <row r="237" spans="1:15" hidden="1" x14ac:dyDescent="0.25">
      <c r="B237" s="23" t="s">
        <v>436</v>
      </c>
      <c r="C237" s="39" t="s">
        <v>314</v>
      </c>
      <c r="D237" s="25">
        <f>+'[7]Presupuesto 2020'!U237</f>
        <v>107539413.18000001</v>
      </c>
      <c r="E237" s="25">
        <f>+'[7]Programa I'!D237+'[7]Programa II'!D237+'[7]Programa III'!D237+'[7]Programa IV'!D237+'[7]Programa V'!D237</f>
        <v>0</v>
      </c>
      <c r="F237" s="152">
        <f t="shared" si="244"/>
        <v>107539413.18000001</v>
      </c>
      <c r="G237" s="152">
        <f>+'[7]Programa I'!F237+'[7]Programa II'!F237+'[7]Programa III'!F237+'[7]Programa IV'!F237+'[7]Programa V'!F237</f>
        <v>5236000</v>
      </c>
      <c r="H237" s="152">
        <f>+'[7]Total Programa'!U236</f>
        <v>5236000</v>
      </c>
      <c r="I237" s="37">
        <f t="shared" si="245"/>
        <v>102303413.18000001</v>
      </c>
      <c r="J237" s="38">
        <f t="shared" si="221"/>
        <v>0.95131087435602835</v>
      </c>
      <c r="L237" s="37">
        <f>+'[7]Programa I'!K237+'[7]Programa II'!K237+'[7]Programa III'!K237+'[7]Programa IV'!K237+'[7]Programa V'!K237</f>
        <v>5236000</v>
      </c>
      <c r="M237" s="37">
        <v>0</v>
      </c>
      <c r="N237" s="37">
        <f t="shared" si="246"/>
        <v>5236000</v>
      </c>
      <c r="O237" s="37">
        <f t="shared" si="247"/>
        <v>102303413.18000001</v>
      </c>
    </row>
    <row r="238" spans="1:15" hidden="1" x14ac:dyDescent="0.25">
      <c r="B238" s="23" t="s">
        <v>437</v>
      </c>
      <c r="C238" s="39" t="s">
        <v>316</v>
      </c>
      <c r="D238" s="25">
        <f>+'[7]Presupuesto 2020'!U238</f>
        <v>5116141437.8599997</v>
      </c>
      <c r="E238" s="25">
        <f>+'[7]Programa I'!D238+'[7]Programa II'!D238+'[7]Programa III'!D238+'[7]Programa IV'!D238+'[7]Programa V'!D238</f>
        <v>0</v>
      </c>
      <c r="F238" s="152">
        <f t="shared" si="244"/>
        <v>5116141437.8599997</v>
      </c>
      <c r="G238" s="152">
        <f>+'[7]Programa I'!F238+'[7]Programa II'!F238+'[7]Programa III'!F238+'[7]Programa IV'!F238+'[7]Programa V'!F238</f>
        <v>344192805.5</v>
      </c>
      <c r="H238" s="152">
        <f>+'[7]Total Programa'!U237</f>
        <v>578557872.00999999</v>
      </c>
      <c r="I238" s="37">
        <f t="shared" si="245"/>
        <v>4537583565.8499994</v>
      </c>
      <c r="J238" s="38">
        <f t="shared" si="221"/>
        <v>0.88691519203738012</v>
      </c>
      <c r="L238" s="37">
        <f>+'[7]Programa I'!K238+'[7]Programa II'!K238+'[7]Programa III'!K238+'[7]Programa IV'!K238+'[7]Programa V'!K238</f>
        <v>578557872.00999999</v>
      </c>
      <c r="M238" s="37">
        <v>0</v>
      </c>
      <c r="N238" s="37">
        <f t="shared" si="246"/>
        <v>578557872.00999999</v>
      </c>
      <c r="O238" s="37">
        <f t="shared" si="247"/>
        <v>4537583565.8499994</v>
      </c>
    </row>
    <row r="239" spans="1:15" hidden="1" x14ac:dyDescent="0.25">
      <c r="B239" s="23" t="s">
        <v>438</v>
      </c>
      <c r="C239" s="39" t="s">
        <v>318</v>
      </c>
      <c r="D239" s="25">
        <f>+'[7]Presupuesto 2020'!U239</f>
        <v>2402129117.75</v>
      </c>
      <c r="E239" s="25">
        <f>+'[7]Programa I'!D239+'[7]Programa II'!D239+'[7]Programa III'!D239+'[7]Programa IV'!D239+'[7]Programa V'!D239</f>
        <v>0</v>
      </c>
      <c r="F239" s="152">
        <f t="shared" si="244"/>
        <v>2402129117.75</v>
      </c>
      <c r="G239" s="152">
        <f>+'[7]Programa I'!F239+'[7]Programa II'!F239+'[7]Programa III'!F239+'[7]Programa IV'!F239+'[7]Programa V'!F239</f>
        <v>284234151.19</v>
      </c>
      <c r="H239" s="152">
        <f>+'[7]Total Programa'!U238</f>
        <v>505010674.85000002</v>
      </c>
      <c r="I239" s="37">
        <f t="shared" si="245"/>
        <v>1897118442.9000001</v>
      </c>
      <c r="J239" s="38">
        <f t="shared" si="221"/>
        <v>0.78976539141117119</v>
      </c>
      <c r="L239" s="37">
        <f>+'[7]Programa I'!K239+'[7]Programa II'!K239+'[7]Programa III'!K239+'[7]Programa IV'!K239+'[7]Programa V'!K239</f>
        <v>505010674.85000002</v>
      </c>
      <c r="M239" s="37">
        <v>0</v>
      </c>
      <c r="N239" s="37">
        <f t="shared" si="246"/>
        <v>505010674.85000002</v>
      </c>
      <c r="O239" s="37">
        <f t="shared" si="247"/>
        <v>1897118442.9000001</v>
      </c>
    </row>
    <row r="240" spans="1:15" x14ac:dyDescent="0.25">
      <c r="B240" s="23" t="s">
        <v>439</v>
      </c>
      <c r="C240" s="172" t="s">
        <v>440</v>
      </c>
      <c r="D240" s="20">
        <f>+D241+D247</f>
        <v>42495275480.290009</v>
      </c>
      <c r="E240" s="20">
        <f>+E241+E247</f>
        <v>0</v>
      </c>
      <c r="F240" s="151">
        <f t="shared" ref="F240:I240" si="248">+F241+F247</f>
        <v>42495275480.290009</v>
      </c>
      <c r="G240" s="151">
        <f t="shared" si="248"/>
        <v>4493082943.9400005</v>
      </c>
      <c r="H240" s="151">
        <f t="shared" si="248"/>
        <v>5968580996.2099991</v>
      </c>
      <c r="I240" s="21">
        <f t="shared" si="248"/>
        <v>36526694484.080002</v>
      </c>
      <c r="J240" s="22">
        <f t="shared" si="221"/>
        <v>0.8595471866283505</v>
      </c>
      <c r="K240" s="7"/>
      <c r="L240" s="21">
        <f t="shared" ref="L240:O240" si="249">+L241+L247</f>
        <v>5968580996.2099991</v>
      </c>
      <c r="M240" s="21">
        <f t="shared" si="249"/>
        <v>0</v>
      </c>
      <c r="N240" s="21">
        <f t="shared" si="249"/>
        <v>5968580996.2099991</v>
      </c>
      <c r="O240" s="21">
        <f t="shared" si="249"/>
        <v>36526694484.080002</v>
      </c>
    </row>
    <row r="241" spans="1:15" s="7" customFormat="1" hidden="1" x14ac:dyDescent="0.25">
      <c r="A241" s="1"/>
      <c r="B241" s="19" t="s">
        <v>441</v>
      </c>
      <c r="C241" s="52" t="s">
        <v>442</v>
      </c>
      <c r="D241" s="21">
        <f>SUM(D242:D246)</f>
        <v>2640723382.46</v>
      </c>
      <c r="E241" s="21">
        <f>SUM(E242:E246)</f>
        <v>0</v>
      </c>
      <c r="F241" s="149">
        <f t="shared" ref="F241:I241" si="250">SUM(F242:F246)</f>
        <v>2640723382.46</v>
      </c>
      <c r="G241" s="149">
        <f t="shared" si="250"/>
        <v>168342000</v>
      </c>
      <c r="H241" s="149">
        <f t="shared" si="250"/>
        <v>277454646.19</v>
      </c>
      <c r="I241" s="21">
        <f t="shared" si="250"/>
        <v>2363268736.27</v>
      </c>
      <c r="J241" s="22">
        <f t="shared" si="221"/>
        <v>0.89493233254460236</v>
      </c>
      <c r="L241" s="21">
        <f t="shared" ref="L241:O241" si="251">SUM(L242:L246)</f>
        <v>277454646.19</v>
      </c>
      <c r="M241" s="21">
        <f t="shared" si="251"/>
        <v>0</v>
      </c>
      <c r="N241" s="21">
        <f t="shared" si="251"/>
        <v>277454646.19</v>
      </c>
      <c r="O241" s="21">
        <f t="shared" si="251"/>
        <v>2363268736.27</v>
      </c>
    </row>
    <row r="242" spans="1:15" hidden="1" x14ac:dyDescent="0.25">
      <c r="B242" s="23" t="s">
        <v>443</v>
      </c>
      <c r="C242" s="51" t="s">
        <v>345</v>
      </c>
      <c r="D242" s="25">
        <f>+'[7]Presupuesto 2020'!U242</f>
        <v>1403243695.5</v>
      </c>
      <c r="E242" s="25">
        <f>+'[7]Programa I'!D242+'[7]Programa II'!D242+'[7]Programa III'!D242+'[7]Programa IV'!D242+'[7]Programa V'!D242</f>
        <v>0</v>
      </c>
      <c r="F242" s="152">
        <f t="shared" ref="F242:F246" si="252">SUM(D242:E242)</f>
        <v>1403243695.5</v>
      </c>
      <c r="G242" s="152">
        <f>+'[7]Programa I'!F242+'[7]Programa II'!F242+'[7]Programa III'!F242+'[7]Programa IV'!F242+'[7]Programa V'!F242</f>
        <v>147292000</v>
      </c>
      <c r="H242" s="152">
        <f>+'[7]Total Programa'!U241</f>
        <v>181226646.19</v>
      </c>
      <c r="I242" s="37">
        <f t="shared" ref="I242:I246" si="253">+F242-H242</f>
        <v>1222017049.3099999</v>
      </c>
      <c r="J242" s="38">
        <f t="shared" si="221"/>
        <v>0.87085162272870509</v>
      </c>
      <c r="L242" s="37">
        <f>+'[7]Programa I'!K242+'[7]Programa II'!K242+'[7]Programa III'!K242+'[7]Programa IV'!K242+'[7]Programa V'!K242</f>
        <v>181226646.19</v>
      </c>
      <c r="M242" s="37">
        <v>0</v>
      </c>
      <c r="N242" s="37">
        <f t="shared" ref="N242:N246" si="254">SUM(L242:M242)</f>
        <v>181226646.19</v>
      </c>
      <c r="O242" s="37">
        <f t="shared" ref="O242:O246" si="255">+F242-N242</f>
        <v>1222017049.3099999</v>
      </c>
    </row>
    <row r="243" spans="1:15" hidden="1" x14ac:dyDescent="0.25">
      <c r="B243" s="23" t="s">
        <v>444</v>
      </c>
      <c r="C243" s="51" t="s">
        <v>347</v>
      </c>
      <c r="D243" s="25">
        <f>+'[7]Presupuesto 2020'!U243</f>
        <v>133580115.34999999</v>
      </c>
      <c r="E243" s="25">
        <f>+'[7]Programa I'!D243+'[7]Programa II'!D243+'[7]Programa III'!D243+'[7]Programa IV'!D243+'[7]Programa V'!D243</f>
        <v>0</v>
      </c>
      <c r="F243" s="152">
        <f t="shared" si="252"/>
        <v>133580115.34999999</v>
      </c>
      <c r="G243" s="152">
        <f>+'[7]Programa I'!F243+'[7]Programa II'!F243+'[7]Programa III'!F243+'[7]Programa IV'!F243+'[7]Programa V'!F243</f>
        <v>0</v>
      </c>
      <c r="H243" s="152">
        <f>+'[7]Total Programa'!U242</f>
        <v>0</v>
      </c>
      <c r="I243" s="37">
        <f t="shared" si="253"/>
        <v>133580115.34999999</v>
      </c>
      <c r="J243" s="38">
        <f t="shared" si="221"/>
        <v>1</v>
      </c>
      <c r="L243" s="37">
        <f>+'[7]Programa I'!K243+'[7]Programa II'!K243+'[7]Programa III'!K243+'[7]Programa IV'!K243+'[7]Programa V'!K243</f>
        <v>0</v>
      </c>
      <c r="M243" s="37">
        <v>0</v>
      </c>
      <c r="N243" s="37">
        <f t="shared" si="254"/>
        <v>0</v>
      </c>
      <c r="O243" s="37">
        <f t="shared" si="255"/>
        <v>133580115.34999999</v>
      </c>
    </row>
    <row r="244" spans="1:15" hidden="1" x14ac:dyDescent="0.25">
      <c r="B244" s="23" t="s">
        <v>445</v>
      </c>
      <c r="C244" s="51" t="s">
        <v>349</v>
      </c>
      <c r="D244" s="25">
        <f>+'[7]Presupuesto 2020'!U244</f>
        <v>0</v>
      </c>
      <c r="E244" s="25">
        <f>+'[7]Programa I'!D244+'[7]Programa II'!D244+'[7]Programa III'!D244+'[7]Programa IV'!D244+'[7]Programa V'!D244</f>
        <v>0</v>
      </c>
      <c r="F244" s="37">
        <f t="shared" si="252"/>
        <v>0</v>
      </c>
      <c r="G244" s="37">
        <f>+'[7]Programa I'!F244+'[7]Programa II'!F244+'[7]Programa III'!F244+'[7]Programa IV'!F244+'[7]Programa V'!F244</f>
        <v>0</v>
      </c>
      <c r="H244" s="37">
        <f>+'[7]Total Programa'!U243</f>
        <v>0</v>
      </c>
      <c r="I244" s="37">
        <f t="shared" si="253"/>
        <v>0</v>
      </c>
      <c r="J244" s="38">
        <f t="shared" si="221"/>
        <v>0</v>
      </c>
      <c r="L244" s="37">
        <f>+'[7]Programa I'!K244+'[7]Programa II'!K244+'[7]Programa III'!K244+'[7]Programa IV'!K244+'[7]Programa V'!K244</f>
        <v>0</v>
      </c>
      <c r="M244" s="37">
        <v>0</v>
      </c>
      <c r="N244" s="37">
        <f t="shared" si="254"/>
        <v>0</v>
      </c>
      <c r="O244" s="37">
        <f t="shared" si="255"/>
        <v>0</v>
      </c>
    </row>
    <row r="245" spans="1:15" hidden="1" x14ac:dyDescent="0.25">
      <c r="B245" s="23" t="s">
        <v>446</v>
      </c>
      <c r="C245" s="51" t="s">
        <v>351</v>
      </c>
      <c r="D245" s="25">
        <f>+'[7]Presupuesto 2020'!U245</f>
        <v>834491071.61000001</v>
      </c>
      <c r="E245" s="25">
        <f>+'[7]Programa I'!D245+'[7]Programa II'!D245+'[7]Programa III'!D245+'[7]Programa IV'!D245+'[7]Programa V'!D245</f>
        <v>0</v>
      </c>
      <c r="F245" s="152">
        <f t="shared" si="252"/>
        <v>834491071.61000001</v>
      </c>
      <c r="G245" s="152">
        <f>+'[7]Programa I'!F245+'[7]Programa II'!F245+'[7]Programa III'!F245+'[7]Programa IV'!F245+'[7]Programa V'!F245</f>
        <v>13950000</v>
      </c>
      <c r="H245" s="152">
        <f>+'[7]Total Programa'!U244</f>
        <v>89128000</v>
      </c>
      <c r="I245" s="37">
        <f t="shared" si="253"/>
        <v>745363071.61000001</v>
      </c>
      <c r="J245" s="38">
        <f t="shared" si="221"/>
        <v>0.89319478298546251</v>
      </c>
      <c r="L245" s="37">
        <f>+'[7]Programa I'!K245+'[7]Programa II'!K245+'[7]Programa III'!K245+'[7]Programa IV'!K245+'[7]Programa V'!K245</f>
        <v>89128000</v>
      </c>
      <c r="M245" s="37">
        <v>0</v>
      </c>
      <c r="N245" s="37">
        <f t="shared" si="254"/>
        <v>89128000</v>
      </c>
      <c r="O245" s="37">
        <f t="shared" si="255"/>
        <v>745363071.61000001</v>
      </c>
    </row>
    <row r="246" spans="1:15" hidden="1" x14ac:dyDescent="0.25">
      <c r="B246" s="23" t="s">
        <v>447</v>
      </c>
      <c r="C246" s="51" t="s">
        <v>353</v>
      </c>
      <c r="D246" s="25">
        <f>+'[7]Presupuesto 2020'!U246</f>
        <v>269408500</v>
      </c>
      <c r="E246" s="25">
        <f>+'[7]Programa I'!D246+'[7]Programa II'!D246+'[7]Programa III'!D246+'[7]Programa IV'!D246+'[7]Programa V'!D246</f>
        <v>0</v>
      </c>
      <c r="F246" s="152">
        <f t="shared" si="252"/>
        <v>269408500</v>
      </c>
      <c r="G246" s="152">
        <f>+'[7]Programa I'!F246+'[7]Programa II'!F246+'[7]Programa III'!F246+'[7]Programa IV'!F246+'[7]Programa V'!F246</f>
        <v>7100000</v>
      </c>
      <c r="H246" s="152">
        <f>+'[7]Total Programa'!U245</f>
        <v>7100000</v>
      </c>
      <c r="I246" s="37">
        <f t="shared" si="253"/>
        <v>262308500</v>
      </c>
      <c r="J246" s="38">
        <f t="shared" si="221"/>
        <v>0.97364596885398935</v>
      </c>
      <c r="L246" s="37">
        <f>+'[7]Programa I'!K246+'[7]Programa II'!K246+'[7]Programa III'!K246+'[7]Programa IV'!K246+'[7]Programa V'!K246</f>
        <v>7100000</v>
      </c>
      <c r="M246" s="37">
        <v>0</v>
      </c>
      <c r="N246" s="37">
        <f t="shared" si="254"/>
        <v>7100000</v>
      </c>
      <c r="O246" s="37">
        <f t="shared" si="255"/>
        <v>262308500</v>
      </c>
    </row>
    <row r="247" spans="1:15" s="7" customFormat="1" hidden="1" x14ac:dyDescent="0.25">
      <c r="A247" s="1"/>
      <c r="B247" s="19" t="s">
        <v>448</v>
      </c>
      <c r="C247" s="52" t="s">
        <v>449</v>
      </c>
      <c r="D247" s="21">
        <f>SUM(D248:D264)</f>
        <v>39854552097.830009</v>
      </c>
      <c r="E247" s="21">
        <f>SUM(E248:E264)</f>
        <v>0</v>
      </c>
      <c r="F247" s="149">
        <f t="shared" ref="F247:I247" si="256">SUM(F248:F264)</f>
        <v>39854552097.830009</v>
      </c>
      <c r="G247" s="149">
        <f t="shared" si="256"/>
        <v>4324740943.9400005</v>
      </c>
      <c r="H247" s="149">
        <f t="shared" si="256"/>
        <v>5691126350.0199995</v>
      </c>
      <c r="I247" s="21">
        <f t="shared" si="256"/>
        <v>34163425747.810001</v>
      </c>
      <c r="J247" s="22">
        <f t="shared" si="221"/>
        <v>0.85720260169904461</v>
      </c>
      <c r="L247" s="21">
        <f t="shared" ref="L247:O247" si="257">SUM(L248:L264)</f>
        <v>5691126350.0199995</v>
      </c>
      <c r="M247" s="21">
        <f t="shared" si="257"/>
        <v>0</v>
      </c>
      <c r="N247" s="21">
        <f t="shared" si="257"/>
        <v>5691126350.0199995</v>
      </c>
      <c r="O247" s="21">
        <f t="shared" si="257"/>
        <v>34163425747.810001</v>
      </c>
    </row>
    <row r="248" spans="1:15" hidden="1" x14ac:dyDescent="0.25">
      <c r="B248" s="23" t="s">
        <v>450</v>
      </c>
      <c r="C248" s="51" t="s">
        <v>357</v>
      </c>
      <c r="D248" s="25">
        <f>+'[7]Presupuesto 2020'!U248</f>
        <v>8975979305.1900005</v>
      </c>
      <c r="E248" s="25">
        <f>+'[7]Programa I'!D248+'[7]Programa II'!D248+'[7]Programa III'!D248+'[7]Programa IV'!D248+'[7]Programa V'!D248</f>
        <v>0</v>
      </c>
      <c r="F248" s="152">
        <f t="shared" ref="F248:F264" si="258">SUM(D248:E248)</f>
        <v>8975979305.1900005</v>
      </c>
      <c r="G248" s="152">
        <f>+'[7]Programa I'!F248+'[7]Programa II'!F248+'[7]Programa III'!F248+'[7]Programa IV'!F248+'[7]Programa V'!F248</f>
        <v>903450696.09000003</v>
      </c>
      <c r="H248" s="152">
        <f>+'[7]Total Programa'!U247</f>
        <v>1254348349.71</v>
      </c>
      <c r="I248" s="37">
        <f t="shared" ref="I248:I264" si="259">+F248-H248</f>
        <v>7721630955.4800005</v>
      </c>
      <c r="J248" s="38">
        <f t="shared" si="221"/>
        <v>0.86025498644089748</v>
      </c>
      <c r="L248" s="37">
        <f>+'[7]Programa I'!K248+'[7]Programa II'!K248+'[7]Programa III'!K248+'[7]Programa IV'!K248+'[7]Programa V'!K248</f>
        <v>1254348349.71</v>
      </c>
      <c r="M248" s="37">
        <v>0</v>
      </c>
      <c r="N248" s="37">
        <f t="shared" ref="N248:N264" si="260">SUM(L248:M248)</f>
        <v>1254348349.71</v>
      </c>
      <c r="O248" s="37">
        <f t="shared" ref="O248:O264" si="261">+F248-N248</f>
        <v>7721630955.4800005</v>
      </c>
    </row>
    <row r="249" spans="1:15" hidden="1" x14ac:dyDescent="0.25">
      <c r="B249" s="23" t="s">
        <v>451</v>
      </c>
      <c r="C249" s="51" t="s">
        <v>359</v>
      </c>
      <c r="D249" s="25">
        <f>+'[7]Presupuesto 2020'!U249</f>
        <v>7266679327.75</v>
      </c>
      <c r="E249" s="25">
        <f>+'[7]Programa I'!D249+'[7]Programa II'!D249+'[7]Programa III'!D249+'[7]Programa IV'!D249+'[7]Programa V'!D249</f>
        <v>0</v>
      </c>
      <c r="F249" s="152">
        <f t="shared" si="258"/>
        <v>7266679327.75</v>
      </c>
      <c r="G249" s="152">
        <f>+'[7]Programa I'!F249+'[7]Programa II'!F249+'[7]Programa III'!F249+'[7]Programa IV'!F249+'[7]Programa V'!F249</f>
        <v>756693214.40999997</v>
      </c>
      <c r="H249" s="152">
        <f>+'[7]Total Programa'!U248</f>
        <v>1071778844.41</v>
      </c>
      <c r="I249" s="37">
        <f t="shared" si="259"/>
        <v>6194900483.3400002</v>
      </c>
      <c r="J249" s="38">
        <f t="shared" si="221"/>
        <v>0.85250775545893565</v>
      </c>
      <c r="L249" s="37">
        <f>+'[7]Programa I'!K249+'[7]Programa II'!K249+'[7]Programa III'!K249+'[7]Programa IV'!K249+'[7]Programa V'!K249</f>
        <v>1071778844.41</v>
      </c>
      <c r="M249" s="37">
        <v>0</v>
      </c>
      <c r="N249" s="37">
        <f t="shared" si="260"/>
        <v>1071778844.41</v>
      </c>
      <c r="O249" s="37">
        <f t="shared" si="261"/>
        <v>6194900483.3400002</v>
      </c>
    </row>
    <row r="250" spans="1:15" hidden="1" x14ac:dyDescent="0.25">
      <c r="B250" s="23" t="s">
        <v>452</v>
      </c>
      <c r="C250" s="51" t="s">
        <v>361</v>
      </c>
      <c r="D250" s="25">
        <f>+'[7]Presupuesto 2020'!U250</f>
        <v>11754656625.870001</v>
      </c>
      <c r="E250" s="25">
        <f>+'[7]Programa I'!D250+'[7]Programa II'!D250+'[7]Programa III'!D250+'[7]Programa IV'!D250+'[7]Programa V'!D250</f>
        <v>0</v>
      </c>
      <c r="F250" s="152">
        <f t="shared" si="258"/>
        <v>11754656625.870001</v>
      </c>
      <c r="G250" s="152">
        <f>+'[7]Programa I'!F250+'[7]Programa II'!F250+'[7]Programa III'!F250+'[7]Programa IV'!F250+'[7]Programa V'!F250</f>
        <v>1063164285.39</v>
      </c>
      <c r="H250" s="152">
        <f>+'[7]Total Programa'!U249</f>
        <v>1412718344.0699999</v>
      </c>
      <c r="I250" s="37">
        <f t="shared" si="259"/>
        <v>10341938281.800001</v>
      </c>
      <c r="J250" s="38">
        <f t="shared" si="221"/>
        <v>0.87981628140792756</v>
      </c>
      <c r="L250" s="37">
        <f>+'[7]Programa I'!K250+'[7]Programa II'!K250+'[7]Programa III'!K250+'[7]Programa IV'!K250+'[7]Programa V'!K250</f>
        <v>1412718344.0699999</v>
      </c>
      <c r="M250" s="37">
        <v>0</v>
      </c>
      <c r="N250" s="37">
        <f t="shared" si="260"/>
        <v>1412718344.0699999</v>
      </c>
      <c r="O250" s="37">
        <f t="shared" si="261"/>
        <v>10341938281.800001</v>
      </c>
    </row>
    <row r="251" spans="1:15" hidden="1" x14ac:dyDescent="0.25">
      <c r="B251" s="23" t="s">
        <v>453</v>
      </c>
      <c r="C251" s="51" t="s">
        <v>363</v>
      </c>
      <c r="D251" s="25">
        <f>+'[7]Presupuesto 2020'!U251</f>
        <v>4542107759.0600004</v>
      </c>
      <c r="E251" s="25">
        <f>+'[7]Programa I'!D251+'[7]Programa II'!D251+'[7]Programa III'!D251+'[7]Programa IV'!D251+'[7]Programa V'!D251</f>
        <v>0</v>
      </c>
      <c r="F251" s="152">
        <f t="shared" si="258"/>
        <v>4542107759.0600004</v>
      </c>
      <c r="G251" s="152">
        <f>+'[7]Programa I'!F251+'[7]Programa II'!F251+'[7]Programa III'!F251+'[7]Programa IV'!F251+'[7]Programa V'!F251</f>
        <v>459111748.05000001</v>
      </c>
      <c r="H251" s="152">
        <f>+'[7]Total Programa'!U250</f>
        <v>540761748.04999995</v>
      </c>
      <c r="I251" s="37">
        <f t="shared" si="259"/>
        <v>4001346011.0100002</v>
      </c>
      <c r="J251" s="38">
        <f t="shared" si="221"/>
        <v>0.8809447558853355</v>
      </c>
      <c r="L251" s="37">
        <f>+'[7]Programa I'!K251+'[7]Programa II'!K251+'[7]Programa III'!K251+'[7]Programa IV'!K251+'[7]Programa V'!K251</f>
        <v>540761748.04999995</v>
      </c>
      <c r="M251" s="37">
        <v>0</v>
      </c>
      <c r="N251" s="37">
        <f t="shared" si="260"/>
        <v>540761748.04999995</v>
      </c>
      <c r="O251" s="37">
        <f t="shared" si="261"/>
        <v>4001346011.0100002</v>
      </c>
    </row>
    <row r="252" spans="1:15" hidden="1" x14ac:dyDescent="0.25">
      <c r="B252" s="23" t="s">
        <v>454</v>
      </c>
      <c r="C252" s="51" t="s">
        <v>365</v>
      </c>
      <c r="D252" s="25">
        <f>+'[7]Presupuesto 2020'!U252</f>
        <v>0</v>
      </c>
      <c r="E252" s="25">
        <f>+'[7]Programa I'!D252+'[7]Programa II'!D252+'[7]Programa III'!D252+'[7]Programa IV'!D252+'[7]Programa V'!D252</f>
        <v>0</v>
      </c>
      <c r="F252" s="37">
        <f t="shared" si="258"/>
        <v>0</v>
      </c>
      <c r="G252" s="37">
        <f>+'[7]Programa I'!F252+'[7]Programa II'!F252+'[7]Programa III'!F252+'[7]Programa IV'!F252+'[7]Programa V'!F252</f>
        <v>0</v>
      </c>
      <c r="H252" s="37">
        <f>+'[7]Total Programa'!U251</f>
        <v>0</v>
      </c>
      <c r="I252" s="37">
        <f t="shared" si="259"/>
        <v>0</v>
      </c>
      <c r="J252" s="38">
        <f t="shared" si="221"/>
        <v>0</v>
      </c>
      <c r="L252" s="37">
        <f>+'[7]Programa I'!K252+'[7]Programa II'!K252+'[7]Programa III'!K252+'[7]Programa IV'!K252+'[7]Programa V'!K252</f>
        <v>0</v>
      </c>
      <c r="M252" s="37">
        <v>0</v>
      </c>
      <c r="N252" s="37">
        <f t="shared" si="260"/>
        <v>0</v>
      </c>
      <c r="O252" s="37">
        <f t="shared" si="261"/>
        <v>0</v>
      </c>
    </row>
    <row r="253" spans="1:15" hidden="1" x14ac:dyDescent="0.25">
      <c r="B253" s="23" t="s">
        <v>455</v>
      </c>
      <c r="C253" s="51" t="s">
        <v>367</v>
      </c>
      <c r="D253" s="25">
        <f>+'[7]Presupuesto 2020'!U253</f>
        <v>397787324.68000001</v>
      </c>
      <c r="E253" s="25">
        <f>+'[7]Programa I'!D253+'[7]Programa II'!D253+'[7]Programa III'!D253+'[7]Programa IV'!D253+'[7]Programa V'!D253</f>
        <v>0</v>
      </c>
      <c r="F253" s="152">
        <f t="shared" si="258"/>
        <v>397787324.68000001</v>
      </c>
      <c r="G253" s="152">
        <f>+'[7]Programa I'!F253+'[7]Programa II'!F253+'[7]Programa III'!F253+'[7]Programa IV'!F253+'[7]Programa V'!F253</f>
        <v>14060000</v>
      </c>
      <c r="H253" s="152">
        <f>+'[7]Total Programa'!U252</f>
        <v>46010000</v>
      </c>
      <c r="I253" s="37">
        <f t="shared" si="259"/>
        <v>351777324.68000001</v>
      </c>
      <c r="J253" s="38">
        <f t="shared" si="221"/>
        <v>0.88433517825885288</v>
      </c>
      <c r="L253" s="37">
        <f>+'[7]Programa I'!K253+'[7]Programa II'!K253+'[7]Programa III'!K253+'[7]Programa IV'!K253+'[7]Programa V'!K253</f>
        <v>46010000</v>
      </c>
      <c r="M253" s="37">
        <v>0</v>
      </c>
      <c r="N253" s="37">
        <f t="shared" si="260"/>
        <v>46010000</v>
      </c>
      <c r="O253" s="37">
        <f t="shared" si="261"/>
        <v>351777324.68000001</v>
      </c>
    </row>
    <row r="254" spans="1:15" hidden="1" x14ac:dyDescent="0.25">
      <c r="B254" s="23" t="s">
        <v>456</v>
      </c>
      <c r="C254" s="51" t="s">
        <v>369</v>
      </c>
      <c r="D254" s="25">
        <f>+'[7]Presupuesto 2020'!U254</f>
        <v>0</v>
      </c>
      <c r="E254" s="25">
        <f>+'[7]Programa I'!D254+'[7]Programa II'!D254+'[7]Programa III'!D254+'[7]Programa IV'!D254+'[7]Programa V'!D254</f>
        <v>0</v>
      </c>
      <c r="F254" s="37">
        <f t="shared" si="258"/>
        <v>0</v>
      </c>
      <c r="G254" s="37">
        <f>+'[7]Programa I'!F254+'[7]Programa II'!F254+'[7]Programa III'!F254+'[7]Programa IV'!F254+'[7]Programa V'!F254</f>
        <v>0</v>
      </c>
      <c r="H254" s="37">
        <f>+'[7]Total Programa'!U253</f>
        <v>0</v>
      </c>
      <c r="I254" s="37">
        <f t="shared" si="259"/>
        <v>0</v>
      </c>
      <c r="J254" s="38">
        <f t="shared" si="221"/>
        <v>0</v>
      </c>
      <c r="L254" s="37">
        <f>+'[7]Programa I'!K254+'[7]Programa II'!K254+'[7]Programa III'!K254+'[7]Programa IV'!K254+'[7]Programa V'!K254</f>
        <v>0</v>
      </c>
      <c r="M254" s="37">
        <v>0</v>
      </c>
      <c r="N254" s="37">
        <f t="shared" si="260"/>
        <v>0</v>
      </c>
      <c r="O254" s="37">
        <f t="shared" si="261"/>
        <v>0</v>
      </c>
    </row>
    <row r="255" spans="1:15" hidden="1" x14ac:dyDescent="0.25">
      <c r="B255" s="23" t="s">
        <v>457</v>
      </c>
      <c r="C255" s="51" t="s">
        <v>371</v>
      </c>
      <c r="D255" s="25">
        <f>+'[7]Presupuesto 2020'!U255</f>
        <v>2313980586.1599998</v>
      </c>
      <c r="E255" s="25">
        <f>+'[7]Programa I'!D255+'[7]Programa II'!D255+'[7]Programa III'!D255+'[7]Programa IV'!D255+'[7]Programa V'!D255</f>
        <v>0</v>
      </c>
      <c r="F255" s="152">
        <f t="shared" si="258"/>
        <v>2313980586.1599998</v>
      </c>
      <c r="G255" s="152">
        <f>+'[7]Programa I'!F255+'[7]Programa II'!F255+'[7]Programa III'!F255+'[7]Programa IV'!F255+'[7]Programa V'!F255</f>
        <v>20802000</v>
      </c>
      <c r="H255" s="152">
        <f>+'[7]Total Programa'!U254</f>
        <v>155611063.78</v>
      </c>
      <c r="I255" s="37">
        <f t="shared" si="259"/>
        <v>2158369522.3799996</v>
      </c>
      <c r="J255" s="38">
        <f t="shared" si="221"/>
        <v>0.93275178507947931</v>
      </c>
      <c r="L255" s="37">
        <f>+'[7]Programa I'!K255+'[7]Programa II'!K255+'[7]Programa III'!K255+'[7]Programa IV'!K255+'[7]Programa V'!K255</f>
        <v>155611063.78</v>
      </c>
      <c r="M255" s="37">
        <v>0</v>
      </c>
      <c r="N255" s="37">
        <f t="shared" si="260"/>
        <v>155611063.78</v>
      </c>
      <c r="O255" s="37">
        <f t="shared" si="261"/>
        <v>2158369522.3799996</v>
      </c>
    </row>
    <row r="256" spans="1:15" hidden="1" x14ac:dyDescent="0.25">
      <c r="B256" s="23" t="s">
        <v>458</v>
      </c>
      <c r="C256" s="51" t="s">
        <v>373</v>
      </c>
      <c r="D256" s="25">
        <f>+'[7]Presupuesto 2020'!U256</f>
        <v>3052835117.4699998</v>
      </c>
      <c r="E256" s="25">
        <f>+'[7]Programa I'!D256+'[7]Programa II'!D256+'[7]Programa III'!D256+'[7]Programa IV'!D256+'[7]Programa V'!D256</f>
        <v>0</v>
      </c>
      <c r="F256" s="152">
        <f t="shared" si="258"/>
        <v>3052835117.4699998</v>
      </c>
      <c r="G256" s="152">
        <f>+'[7]Programa I'!F256+'[7]Programa II'!F256+'[7]Programa III'!F256+'[7]Programa IV'!F256+'[7]Programa V'!F256</f>
        <v>544326000</v>
      </c>
      <c r="H256" s="152">
        <f>+'[7]Total Programa'!U255</f>
        <v>594026000</v>
      </c>
      <c r="I256" s="37">
        <f t="shared" si="259"/>
        <v>2458809117.4699998</v>
      </c>
      <c r="J256" s="38">
        <f t="shared" si="221"/>
        <v>0.80541824987512201</v>
      </c>
      <c r="L256" s="37">
        <f>+'[7]Programa I'!K256+'[7]Programa II'!K256+'[7]Programa III'!K256+'[7]Programa IV'!K256+'[7]Programa V'!K256</f>
        <v>594026000</v>
      </c>
      <c r="M256" s="37">
        <v>0</v>
      </c>
      <c r="N256" s="37">
        <f t="shared" si="260"/>
        <v>594026000</v>
      </c>
      <c r="O256" s="37">
        <f t="shared" si="261"/>
        <v>2458809117.4699998</v>
      </c>
    </row>
    <row r="257" spans="1:15" hidden="1" x14ac:dyDescent="0.25">
      <c r="B257" s="23" t="s">
        <v>459</v>
      </c>
      <c r="C257" s="51" t="s">
        <v>375</v>
      </c>
      <c r="D257" s="25">
        <f>+'[7]Presupuesto 2020'!U257</f>
        <v>229424829.66999999</v>
      </c>
      <c r="E257" s="25">
        <f>+'[7]Programa I'!D257+'[7]Programa II'!D257+'[7]Programa III'!D257+'[7]Programa IV'!D257+'[7]Programa V'!D257</f>
        <v>0</v>
      </c>
      <c r="F257" s="152">
        <f t="shared" si="258"/>
        <v>229424829.66999999</v>
      </c>
      <c r="G257" s="152">
        <f>+'[7]Programa I'!F257+'[7]Programa II'!F257+'[7]Programa III'!F257+'[7]Programa IV'!F257+'[7]Programa V'!F257</f>
        <v>0</v>
      </c>
      <c r="H257" s="152">
        <f>+'[7]Total Programa'!U256</f>
        <v>0</v>
      </c>
      <c r="I257" s="37">
        <f t="shared" si="259"/>
        <v>229424829.66999999</v>
      </c>
      <c r="J257" s="38">
        <f t="shared" si="221"/>
        <v>1</v>
      </c>
      <c r="L257" s="37">
        <f>+'[7]Programa I'!K257+'[7]Programa II'!K257+'[7]Programa III'!K257+'[7]Programa IV'!K257+'[7]Programa V'!K257</f>
        <v>0</v>
      </c>
      <c r="M257" s="37">
        <v>0</v>
      </c>
      <c r="N257" s="37">
        <f t="shared" si="260"/>
        <v>0</v>
      </c>
      <c r="O257" s="37">
        <f t="shared" si="261"/>
        <v>229424829.66999999</v>
      </c>
    </row>
    <row r="258" spans="1:15" hidden="1" x14ac:dyDescent="0.25">
      <c r="B258" s="23" t="s">
        <v>460</v>
      </c>
      <c r="C258" s="51" t="s">
        <v>377</v>
      </c>
      <c r="D258" s="25">
        <f>+'[7]Presupuesto 2020'!U258</f>
        <v>0</v>
      </c>
      <c r="E258" s="25">
        <f>+'[7]Programa I'!D258+'[7]Programa II'!D258+'[7]Programa III'!D258+'[7]Programa IV'!D258+'[7]Programa V'!D258</f>
        <v>0</v>
      </c>
      <c r="F258" s="37">
        <f t="shared" si="258"/>
        <v>0</v>
      </c>
      <c r="G258" s="37">
        <f>+'[7]Programa I'!F258+'[7]Programa II'!F258+'[7]Programa III'!F258+'[7]Programa IV'!F258+'[7]Programa V'!F258</f>
        <v>0</v>
      </c>
      <c r="H258" s="37">
        <f>+'[7]Total Programa'!U257</f>
        <v>0</v>
      </c>
      <c r="I258" s="37">
        <f t="shared" si="259"/>
        <v>0</v>
      </c>
      <c r="J258" s="38">
        <f t="shared" si="221"/>
        <v>0</v>
      </c>
      <c r="L258" s="37">
        <f>+'[7]Programa I'!K258+'[7]Programa II'!K258+'[7]Programa III'!K258+'[7]Programa IV'!K258+'[7]Programa V'!K258</f>
        <v>0</v>
      </c>
      <c r="M258" s="37">
        <v>0</v>
      </c>
      <c r="N258" s="37">
        <f t="shared" si="260"/>
        <v>0</v>
      </c>
      <c r="O258" s="37">
        <f t="shared" si="261"/>
        <v>0</v>
      </c>
    </row>
    <row r="259" spans="1:15" hidden="1" x14ac:dyDescent="0.25">
      <c r="B259" s="23" t="s">
        <v>461</v>
      </c>
      <c r="C259" s="51" t="s">
        <v>379</v>
      </c>
      <c r="D259" s="25">
        <f>+'[7]Presupuesto 2020'!U259</f>
        <v>312765250</v>
      </c>
      <c r="E259" s="25">
        <f>+'[7]Programa I'!D259+'[7]Programa II'!D259+'[7]Programa III'!D259+'[7]Programa IV'!D259+'[7]Programa V'!D259</f>
        <v>0</v>
      </c>
      <c r="F259" s="152">
        <f t="shared" si="258"/>
        <v>312765250</v>
      </c>
      <c r="G259" s="152">
        <f>+'[7]Programa I'!F259+'[7]Programa II'!F259+'[7]Programa III'!F259+'[7]Programa IV'!F259+'[7]Programa V'!F259</f>
        <v>263180000</v>
      </c>
      <c r="H259" s="152">
        <f>+'[7]Total Programa'!U258</f>
        <v>263180000</v>
      </c>
      <c r="I259" s="37">
        <f t="shared" si="259"/>
        <v>49585250</v>
      </c>
      <c r="J259" s="38">
        <f t="shared" si="221"/>
        <v>0.15853823274804346</v>
      </c>
      <c r="L259" s="37">
        <f>+'[7]Programa I'!K259+'[7]Programa II'!K259+'[7]Programa III'!K259+'[7]Programa IV'!K259+'[7]Programa V'!K259</f>
        <v>263180000</v>
      </c>
      <c r="M259" s="37">
        <v>0</v>
      </c>
      <c r="N259" s="37">
        <f t="shared" si="260"/>
        <v>263180000</v>
      </c>
      <c r="O259" s="37">
        <f t="shared" si="261"/>
        <v>49585250</v>
      </c>
    </row>
    <row r="260" spans="1:15" hidden="1" x14ac:dyDescent="0.25">
      <c r="B260" s="23" t="s">
        <v>462</v>
      </c>
      <c r="C260" s="51" t="s">
        <v>381</v>
      </c>
      <c r="D260" s="25">
        <f>+'[7]Presupuesto 2020'!U260</f>
        <v>135321241.09999999</v>
      </c>
      <c r="E260" s="25">
        <f>+'[7]Programa I'!D260+'[7]Programa II'!D260+'[7]Programa III'!D260+'[7]Programa IV'!D260+'[7]Programa V'!D260</f>
        <v>0</v>
      </c>
      <c r="F260" s="152">
        <f t="shared" si="258"/>
        <v>135321241.09999999</v>
      </c>
      <c r="G260" s="152">
        <f>+'[7]Programa I'!F260+'[7]Programa II'!F260+'[7]Programa III'!F260+'[7]Programa IV'!F260+'[7]Programa V'!F260</f>
        <v>0</v>
      </c>
      <c r="H260" s="152">
        <f>+'[7]Total Programa'!U259</f>
        <v>0</v>
      </c>
      <c r="I260" s="37">
        <f t="shared" si="259"/>
        <v>135321241.09999999</v>
      </c>
      <c r="J260" s="38">
        <f t="shared" si="221"/>
        <v>1</v>
      </c>
      <c r="L260" s="37">
        <f>+'[7]Programa I'!K260+'[7]Programa II'!K260+'[7]Programa III'!K260+'[7]Programa IV'!K260+'[7]Programa V'!K260</f>
        <v>0</v>
      </c>
      <c r="M260" s="37">
        <v>0</v>
      </c>
      <c r="N260" s="37">
        <f t="shared" si="260"/>
        <v>0</v>
      </c>
      <c r="O260" s="37">
        <f t="shared" si="261"/>
        <v>135321241.09999999</v>
      </c>
    </row>
    <row r="261" spans="1:15" hidden="1" x14ac:dyDescent="0.25">
      <c r="B261" s="23" t="s">
        <v>463</v>
      </c>
      <c r="C261" s="51" t="s">
        <v>383</v>
      </c>
      <c r="D261" s="25">
        <f>+'[7]Presupuesto 2020'!U261</f>
        <v>0</v>
      </c>
      <c r="E261" s="25">
        <f>+'[7]Programa I'!D261+'[7]Programa II'!D261+'[7]Programa III'!D261+'[7]Programa IV'!D261+'[7]Programa V'!D261</f>
        <v>0</v>
      </c>
      <c r="F261" s="37">
        <f t="shared" si="258"/>
        <v>0</v>
      </c>
      <c r="G261" s="37">
        <f>+'[7]Programa I'!F261+'[7]Programa II'!F261+'[7]Programa III'!F261+'[7]Programa IV'!F261+'[7]Programa V'!F261</f>
        <v>0</v>
      </c>
      <c r="H261" s="37">
        <f>+'[7]Total Programa'!U260</f>
        <v>0</v>
      </c>
      <c r="I261" s="37">
        <f t="shared" si="259"/>
        <v>0</v>
      </c>
      <c r="J261" s="38">
        <f t="shared" si="221"/>
        <v>0</v>
      </c>
      <c r="L261" s="37">
        <f>+'[7]Programa I'!K261+'[7]Programa II'!K261+'[7]Programa III'!K261+'[7]Programa IV'!K261+'[7]Programa V'!K261</f>
        <v>0</v>
      </c>
      <c r="M261" s="37">
        <v>0</v>
      </c>
      <c r="N261" s="37">
        <f t="shared" si="260"/>
        <v>0</v>
      </c>
      <c r="O261" s="37">
        <f t="shared" si="261"/>
        <v>0</v>
      </c>
    </row>
    <row r="262" spans="1:15" hidden="1" x14ac:dyDescent="0.25">
      <c r="B262" s="23" t="s">
        <v>464</v>
      </c>
      <c r="C262" s="51" t="s">
        <v>385</v>
      </c>
      <c r="D262" s="25">
        <f>+'[7]Presupuesto 2020'!U262</f>
        <v>531076953.25999999</v>
      </c>
      <c r="E262" s="25">
        <f>+'[7]Programa I'!D262+'[7]Programa II'!D262+'[7]Programa III'!D262+'[7]Programa IV'!D262+'[7]Programa V'!D262</f>
        <v>0</v>
      </c>
      <c r="F262" s="152">
        <f t="shared" si="258"/>
        <v>531076953.25999999</v>
      </c>
      <c r="G262" s="152">
        <f>+'[7]Programa I'!F262+'[7]Programa II'!F262+'[7]Programa III'!F262+'[7]Programa IV'!F262+'[7]Programa V'!F262</f>
        <v>261433000</v>
      </c>
      <c r="H262" s="152">
        <f>+'[7]Total Programa'!U261</f>
        <v>293138000</v>
      </c>
      <c r="I262" s="37">
        <f t="shared" si="259"/>
        <v>237938953.25999999</v>
      </c>
      <c r="J262" s="38">
        <f t="shared" si="221"/>
        <v>0.44803102789420413</v>
      </c>
      <c r="L262" s="37">
        <f>+'[7]Programa I'!K262+'[7]Programa II'!K262+'[7]Programa III'!K262+'[7]Programa IV'!K262+'[7]Programa V'!K262</f>
        <v>293138000</v>
      </c>
      <c r="M262" s="37">
        <v>0</v>
      </c>
      <c r="N262" s="37">
        <f t="shared" si="260"/>
        <v>293138000</v>
      </c>
      <c r="O262" s="37">
        <f t="shared" si="261"/>
        <v>237938953.25999999</v>
      </c>
    </row>
    <row r="263" spans="1:15" hidden="1" x14ac:dyDescent="0.25">
      <c r="B263" s="23" t="s">
        <v>465</v>
      </c>
      <c r="C263" s="51" t="s">
        <v>387</v>
      </c>
      <c r="D263" s="25">
        <f>+'[7]Presupuesto 2020'!U263</f>
        <v>231937777.62</v>
      </c>
      <c r="E263" s="25">
        <f>+'[7]Programa I'!D263+'[7]Programa II'!D263+'[7]Programa III'!D263+'[7]Programa IV'!D263+'[7]Programa V'!D263</f>
        <v>0</v>
      </c>
      <c r="F263" s="152">
        <f t="shared" si="258"/>
        <v>231937777.62</v>
      </c>
      <c r="G263" s="152">
        <f>+'[7]Programa I'!F263+'[7]Programa II'!F263+'[7]Programa III'!F263+'[7]Programa IV'!F263+'[7]Programa V'!F263</f>
        <v>38520000</v>
      </c>
      <c r="H263" s="152">
        <f>+'[7]Total Programa'!U262</f>
        <v>59554000</v>
      </c>
      <c r="I263" s="37">
        <f t="shared" si="259"/>
        <v>172383777.62</v>
      </c>
      <c r="J263" s="38">
        <f t="shared" si="221"/>
        <v>0.74323285921290705</v>
      </c>
      <c r="L263" s="37">
        <f>+'[7]Programa I'!K263+'[7]Programa II'!K263+'[7]Programa III'!K263+'[7]Programa IV'!K263+'[7]Programa V'!K263</f>
        <v>59554000</v>
      </c>
      <c r="M263" s="37">
        <v>0</v>
      </c>
      <c r="N263" s="37">
        <f t="shared" si="260"/>
        <v>59554000</v>
      </c>
      <c r="O263" s="37">
        <f t="shared" si="261"/>
        <v>172383777.62</v>
      </c>
    </row>
    <row r="264" spans="1:15" hidden="1" x14ac:dyDescent="0.25">
      <c r="B264" s="23" t="s">
        <v>466</v>
      </c>
      <c r="C264" s="51" t="s">
        <v>389</v>
      </c>
      <c r="D264" s="25">
        <f>+'[7]Presupuesto 2020'!U264</f>
        <v>110000000</v>
      </c>
      <c r="E264" s="25">
        <f>+'[7]Programa I'!D264+'[7]Programa II'!D264+'[7]Programa III'!D264+'[7]Programa IV'!D264+'[7]Programa V'!D264</f>
        <v>0</v>
      </c>
      <c r="F264" s="152">
        <f t="shared" si="258"/>
        <v>110000000</v>
      </c>
      <c r="G264" s="152">
        <f>+'[7]Programa I'!F264+'[7]Programa II'!F264+'[7]Programa III'!F264+'[7]Programa IV'!F264+'[7]Programa V'!F264</f>
        <v>0</v>
      </c>
      <c r="H264" s="152">
        <f>+'[7]Total Programa'!U263</f>
        <v>0</v>
      </c>
      <c r="I264" s="37">
        <f t="shared" si="259"/>
        <v>110000000</v>
      </c>
      <c r="J264" s="38">
        <f t="shared" si="221"/>
        <v>1</v>
      </c>
      <c r="L264" s="37">
        <f>+'[7]Programa I'!K264+'[7]Programa II'!K264+'[7]Programa III'!K264+'[7]Programa IV'!K264+'[7]Programa V'!K264</f>
        <v>0</v>
      </c>
      <c r="M264" s="37">
        <v>0</v>
      </c>
      <c r="N264" s="37">
        <f t="shared" si="260"/>
        <v>0</v>
      </c>
      <c r="O264" s="37">
        <f t="shared" si="261"/>
        <v>110000000</v>
      </c>
    </row>
    <row r="265" spans="1:15" x14ac:dyDescent="0.25">
      <c r="B265" s="23" t="s">
        <v>467</v>
      </c>
      <c r="C265" s="170" t="s">
        <v>468</v>
      </c>
      <c r="D265" s="21">
        <f>+D266</f>
        <v>80965262892.279999</v>
      </c>
      <c r="E265" s="21">
        <f>+E266</f>
        <v>0</v>
      </c>
      <c r="F265" s="151">
        <f t="shared" ref="F265:O265" si="262">+F266</f>
        <v>80965262892.279999</v>
      </c>
      <c r="G265" s="151">
        <f t="shared" si="262"/>
        <v>7507778819.7600002</v>
      </c>
      <c r="H265" s="151">
        <f t="shared" si="262"/>
        <v>13696337515.24</v>
      </c>
      <c r="I265" s="21">
        <f t="shared" si="262"/>
        <v>67268925377.040001</v>
      </c>
      <c r="J265" s="22">
        <f t="shared" si="221"/>
        <v>0.83083686724438544</v>
      </c>
      <c r="K265" s="7"/>
      <c r="L265" s="21">
        <f t="shared" si="262"/>
        <v>13696337515.24</v>
      </c>
      <c r="M265" s="21">
        <f t="shared" si="262"/>
        <v>0</v>
      </c>
      <c r="N265" s="21">
        <f t="shared" si="262"/>
        <v>13696337515.24</v>
      </c>
      <c r="O265" s="21">
        <f t="shared" si="262"/>
        <v>67268925377.040001</v>
      </c>
    </row>
    <row r="266" spans="1:15" s="7" customFormat="1" hidden="1" x14ac:dyDescent="0.25">
      <c r="A266" s="1"/>
      <c r="B266" s="19" t="s">
        <v>469</v>
      </c>
      <c r="C266" s="7" t="s">
        <v>470</v>
      </c>
      <c r="D266" s="21">
        <f>SUM(D267:D274)</f>
        <v>80965262892.279999</v>
      </c>
      <c r="E266" s="21">
        <f>SUM(E267:E274)</f>
        <v>0</v>
      </c>
      <c r="F266" s="149">
        <f t="shared" ref="F266:I266" si="263">SUM(F267:F274)</f>
        <v>80965262892.279999</v>
      </c>
      <c r="G266" s="149">
        <f t="shared" si="263"/>
        <v>7507778819.7600002</v>
      </c>
      <c r="H266" s="149">
        <f t="shared" si="263"/>
        <v>13696337515.24</v>
      </c>
      <c r="I266" s="21">
        <f t="shared" si="263"/>
        <v>67268925377.040001</v>
      </c>
      <c r="J266" s="22">
        <f t="shared" si="221"/>
        <v>0.83083686724438544</v>
      </c>
      <c r="L266" s="21">
        <f t="shared" ref="L266:O266" si="264">SUM(L267:L274)</f>
        <v>13696337515.24</v>
      </c>
      <c r="M266" s="21">
        <f t="shared" si="264"/>
        <v>0</v>
      </c>
      <c r="N266" s="21">
        <f t="shared" si="264"/>
        <v>13696337515.24</v>
      </c>
      <c r="O266" s="21">
        <f t="shared" si="264"/>
        <v>67268925377.040001</v>
      </c>
    </row>
    <row r="267" spans="1:15" hidden="1" x14ac:dyDescent="0.25">
      <c r="B267" s="23" t="s">
        <v>471</v>
      </c>
      <c r="C267" s="24" t="s">
        <v>398</v>
      </c>
      <c r="D267" s="25">
        <f>+'[7]Presupuesto 2020'!U267</f>
        <v>34817808194.029999</v>
      </c>
      <c r="E267" s="25">
        <f>+'[7]Programa I'!D267+'[7]Programa II'!D267+'[7]Programa III'!D267+'[7]Programa IV'!D267+'[7]Programa V'!D267</f>
        <v>0</v>
      </c>
      <c r="F267" s="152">
        <f t="shared" ref="F267:F274" si="265">SUM(D267:E267)</f>
        <v>34817808194.029999</v>
      </c>
      <c r="G267" s="152">
        <f>+'[7]Programa I'!F267+'[7]Programa II'!F267+'[7]Programa III'!F267+'[7]Programa IV'!F267+'[7]Programa V'!F267</f>
        <v>2139566376.55</v>
      </c>
      <c r="H267" s="152">
        <f>+'[7]Total Programa'!U266</f>
        <v>6080085139.3599997</v>
      </c>
      <c r="I267" s="37">
        <f t="shared" ref="I267:I274" si="266">+F267-H267</f>
        <v>28737723054.669998</v>
      </c>
      <c r="J267" s="38">
        <f t="shared" si="221"/>
        <v>0.8253742709627967</v>
      </c>
      <c r="L267" s="37">
        <f>+'[7]Programa I'!K267+'[7]Programa II'!K267+'[7]Programa III'!K267+'[7]Programa IV'!K267+'[7]Programa V'!K267</f>
        <v>6080085139.3599997</v>
      </c>
      <c r="M267" s="37">
        <v>0</v>
      </c>
      <c r="N267" s="37">
        <f t="shared" ref="N267:N274" si="267">SUM(L267:M267)</f>
        <v>6080085139.3599997</v>
      </c>
      <c r="O267" s="37">
        <f t="shared" ref="O267:O274" si="268">+F267-N267</f>
        <v>28737723054.669998</v>
      </c>
    </row>
    <row r="268" spans="1:15" hidden="1" x14ac:dyDescent="0.25">
      <c r="B268" s="23" t="s">
        <v>472</v>
      </c>
      <c r="C268" s="39" t="s">
        <v>400</v>
      </c>
      <c r="D268" s="25">
        <f>+'[7]Presupuesto 2020'!U268</f>
        <v>28266072833.610001</v>
      </c>
      <c r="E268" s="25">
        <f>+'[7]Programa I'!D268+'[7]Programa II'!D268+'[7]Programa III'!D268+'[7]Programa IV'!D268+'[7]Programa V'!D268</f>
        <v>0</v>
      </c>
      <c r="F268" s="152">
        <f t="shared" si="265"/>
        <v>28266072833.610001</v>
      </c>
      <c r="G268" s="152">
        <f>+'[7]Programa I'!F268+'[7]Programa II'!F268+'[7]Programa III'!F268+'[7]Programa IV'!F268+'[7]Programa V'!F268</f>
        <v>4031386249.5599999</v>
      </c>
      <c r="H268" s="152">
        <f>+'[7]Total Programa'!U267</f>
        <v>5368941159.9799995</v>
      </c>
      <c r="I268" s="37">
        <f t="shared" si="266"/>
        <v>22897131673.630001</v>
      </c>
      <c r="J268" s="38">
        <f t="shared" si="221"/>
        <v>0.81005705350068946</v>
      </c>
      <c r="L268" s="37">
        <f>+'[7]Programa I'!K268+'[7]Programa II'!K268+'[7]Programa III'!K268+'[7]Programa IV'!K268+'[7]Programa V'!K268</f>
        <v>5368941159.9799995</v>
      </c>
      <c r="M268" s="37">
        <v>0</v>
      </c>
      <c r="N268" s="37">
        <f t="shared" si="267"/>
        <v>5368941159.9799995</v>
      </c>
      <c r="O268" s="37">
        <f t="shared" si="268"/>
        <v>22897131673.630001</v>
      </c>
    </row>
    <row r="269" spans="1:15" hidden="1" x14ac:dyDescent="0.25">
      <c r="B269" s="23" t="s">
        <v>473</v>
      </c>
      <c r="C269" s="51" t="s">
        <v>402</v>
      </c>
      <c r="D269" s="25">
        <f>+'[7]Presupuesto 2020'!U269</f>
        <v>0</v>
      </c>
      <c r="E269" s="25">
        <f>+'[7]Programa I'!D269+'[7]Programa II'!D269+'[7]Programa III'!D269+'[7]Programa IV'!D269+'[7]Programa V'!D269</f>
        <v>0</v>
      </c>
      <c r="F269" s="37">
        <f t="shared" si="265"/>
        <v>0</v>
      </c>
      <c r="G269" s="37">
        <f>+'[7]Programa I'!F269+'[7]Programa II'!F269+'[7]Programa III'!F269+'[7]Programa IV'!F269+'[7]Programa V'!F269</f>
        <v>0</v>
      </c>
      <c r="H269" s="37">
        <f>+'[7]Total Programa'!U268</f>
        <v>0</v>
      </c>
      <c r="I269" s="37">
        <f t="shared" si="266"/>
        <v>0</v>
      </c>
      <c r="J269" s="38">
        <f t="shared" si="221"/>
        <v>0</v>
      </c>
      <c r="L269" s="37">
        <f>+'[7]Programa I'!K269+'[7]Programa II'!K269+'[7]Programa III'!K269+'[7]Programa IV'!K269+'[7]Programa V'!K269</f>
        <v>0</v>
      </c>
      <c r="M269" s="37">
        <v>0</v>
      </c>
      <c r="N269" s="37">
        <f t="shared" si="267"/>
        <v>0</v>
      </c>
      <c r="O269" s="37">
        <f t="shared" si="268"/>
        <v>0</v>
      </c>
    </row>
    <row r="270" spans="1:15" hidden="1" x14ac:dyDescent="0.25">
      <c r="B270" s="23" t="s">
        <v>474</v>
      </c>
      <c r="C270" s="24" t="s">
        <v>404</v>
      </c>
      <c r="D270" s="25">
        <f>+'[7]Presupuesto 2020'!U270</f>
        <v>15826787625.889999</v>
      </c>
      <c r="E270" s="25">
        <f>+'[7]Programa I'!D270+'[7]Programa II'!D270+'[7]Programa III'!D270+'[7]Programa IV'!D270+'[7]Programa V'!D270</f>
        <v>0</v>
      </c>
      <c r="F270" s="152">
        <f t="shared" si="265"/>
        <v>15826787625.889999</v>
      </c>
      <c r="G270" s="152">
        <f>+'[7]Programa I'!F270+'[7]Programa II'!F270+'[7]Programa III'!F270+'[7]Programa IV'!F270+'[7]Programa V'!F270</f>
        <v>1011323950.55</v>
      </c>
      <c r="H270" s="152">
        <f>+'[7]Total Programa'!U269</f>
        <v>1742183972.8</v>
      </c>
      <c r="I270" s="37">
        <f t="shared" si="266"/>
        <v>14084603653.09</v>
      </c>
      <c r="J270" s="38">
        <f t="shared" si="221"/>
        <v>0.88992182027197519</v>
      </c>
      <c r="L270" s="37">
        <f>+'[7]Programa I'!K270+'[7]Programa II'!K270+'[7]Programa III'!K270+'[7]Programa IV'!K270+'[7]Programa V'!K270</f>
        <v>1742183972.8</v>
      </c>
      <c r="M270" s="37">
        <v>0</v>
      </c>
      <c r="N270" s="37">
        <f t="shared" si="267"/>
        <v>1742183972.8</v>
      </c>
      <c r="O270" s="37">
        <f t="shared" si="268"/>
        <v>14084603653.09</v>
      </c>
    </row>
    <row r="271" spans="1:15" hidden="1" x14ac:dyDescent="0.25">
      <c r="B271" s="23" t="s">
        <v>475</v>
      </c>
      <c r="C271" s="49" t="s">
        <v>406</v>
      </c>
      <c r="D271" s="25">
        <f>+'[7]Presupuesto 2020'!U271</f>
        <v>2054594238.75</v>
      </c>
      <c r="E271" s="25">
        <f>+'[7]Programa I'!D271+'[7]Programa II'!D271+'[7]Programa III'!D271+'[7]Programa IV'!D271+'[7]Programa V'!D271</f>
        <v>0</v>
      </c>
      <c r="F271" s="152">
        <f t="shared" si="265"/>
        <v>2054594238.75</v>
      </c>
      <c r="G271" s="152">
        <f>+'[7]Programa I'!F271+'[7]Programa II'!F271+'[7]Programa III'!F271+'[7]Programa IV'!F271+'[7]Programa V'!F271</f>
        <v>325502243.10000002</v>
      </c>
      <c r="H271" s="152">
        <f>+'[7]Total Programa'!U270</f>
        <v>505127243.10000002</v>
      </c>
      <c r="I271" s="37">
        <f t="shared" si="266"/>
        <v>1549466995.6500001</v>
      </c>
      <c r="J271" s="38">
        <f t="shared" si="221"/>
        <v>0.75414744499268349</v>
      </c>
      <c r="L271" s="37">
        <f>+'[7]Programa I'!K271+'[7]Programa II'!K271+'[7]Programa III'!K271+'[7]Programa IV'!K271+'[7]Programa V'!K271</f>
        <v>505127243.10000002</v>
      </c>
      <c r="M271" s="37">
        <v>0</v>
      </c>
      <c r="N271" s="37">
        <f t="shared" si="267"/>
        <v>505127243.10000002</v>
      </c>
      <c r="O271" s="37">
        <f t="shared" si="268"/>
        <v>1549466995.6500001</v>
      </c>
    </row>
    <row r="272" spans="1:15" hidden="1" x14ac:dyDescent="0.25">
      <c r="B272" s="23" t="s">
        <v>476</v>
      </c>
      <c r="C272" s="53" t="s">
        <v>414</v>
      </c>
      <c r="D272" s="25">
        <f>+'[7]Presupuesto 2020'!U272</f>
        <v>0</v>
      </c>
      <c r="E272" s="25">
        <f>+'[7]Programa I'!D272+'[7]Programa II'!D272+'[7]Programa III'!D272+'[7]Programa IV'!D272+'[7]Programa V'!D272</f>
        <v>0</v>
      </c>
      <c r="F272" s="37">
        <f t="shared" si="265"/>
        <v>0</v>
      </c>
      <c r="G272" s="37">
        <f>+'[7]Programa I'!F272+'[7]Programa II'!F272+'[7]Programa III'!F272+'[7]Programa IV'!F272+'[7]Programa V'!F272</f>
        <v>0</v>
      </c>
      <c r="H272" s="37">
        <f>+'[7]Total Programa'!U271</f>
        <v>0</v>
      </c>
      <c r="I272" s="37">
        <f t="shared" si="266"/>
        <v>0</v>
      </c>
      <c r="J272" s="38">
        <f t="shared" ref="J272:J279" si="269">IF(F272=0,0,+I272/F272)</f>
        <v>0</v>
      </c>
      <c r="L272" s="37">
        <f>+'[7]Programa I'!K272+'[7]Programa II'!K272+'[7]Programa III'!K272+'[7]Programa IV'!K272+'[7]Programa V'!K272</f>
        <v>0</v>
      </c>
      <c r="M272" s="37">
        <v>0</v>
      </c>
      <c r="N272" s="37">
        <f t="shared" si="267"/>
        <v>0</v>
      </c>
      <c r="O272" s="37">
        <f t="shared" si="268"/>
        <v>0</v>
      </c>
    </row>
    <row r="273" spans="1:67" hidden="1" x14ac:dyDescent="0.25">
      <c r="B273" s="23" t="s">
        <v>477</v>
      </c>
      <c r="C273" s="53" t="s">
        <v>410</v>
      </c>
      <c r="D273" s="25">
        <f>+'[7]Presupuesto 2020'!U273</f>
        <v>0</v>
      </c>
      <c r="E273" s="25">
        <f>+'[7]Programa I'!D273+'[7]Programa II'!D273+'[7]Programa III'!D273+'[7]Programa IV'!D273+'[7]Programa V'!D273</f>
        <v>0</v>
      </c>
      <c r="F273" s="37">
        <f t="shared" si="265"/>
        <v>0</v>
      </c>
      <c r="G273" s="37">
        <f>+'[7]Programa I'!F273+'[7]Programa II'!F273+'[7]Programa III'!F273+'[7]Programa IV'!F273+'[7]Programa V'!F273</f>
        <v>0</v>
      </c>
      <c r="H273" s="37">
        <f>+'[7]Total Programa'!U272</f>
        <v>0</v>
      </c>
      <c r="I273" s="37">
        <f t="shared" si="266"/>
        <v>0</v>
      </c>
      <c r="J273" s="38">
        <f t="shared" si="269"/>
        <v>0</v>
      </c>
      <c r="L273" s="37">
        <f>+'[7]Programa I'!K273+'[7]Programa II'!K273+'[7]Programa III'!K273+'[7]Programa IV'!K273+'[7]Programa V'!K273</f>
        <v>0</v>
      </c>
      <c r="M273" s="37">
        <v>0</v>
      </c>
      <c r="N273" s="37">
        <f t="shared" si="267"/>
        <v>0</v>
      </c>
      <c r="O273" s="37">
        <f t="shared" si="268"/>
        <v>0</v>
      </c>
    </row>
    <row r="274" spans="1:67" hidden="1" x14ac:dyDescent="0.25">
      <c r="B274" s="23" t="s">
        <v>478</v>
      </c>
      <c r="C274" s="53" t="s">
        <v>412</v>
      </c>
      <c r="D274" s="25">
        <f>+'[7]Presupuesto 2020'!U274</f>
        <v>0</v>
      </c>
      <c r="E274" s="25">
        <f>+'[7]Programa I'!D274+'[7]Programa II'!D274+'[7]Programa III'!D274+'[7]Programa IV'!D274+'[7]Programa V'!D274</f>
        <v>0</v>
      </c>
      <c r="F274" s="37">
        <f t="shared" si="265"/>
        <v>0</v>
      </c>
      <c r="G274" s="37">
        <f>+'[7]Programa I'!F274+'[7]Programa II'!F274+'[7]Programa III'!F274+'[7]Programa IV'!F274+'[7]Programa V'!F274</f>
        <v>0</v>
      </c>
      <c r="H274" s="37">
        <f>+'[7]Total Programa'!U273</f>
        <v>0</v>
      </c>
      <c r="I274" s="37">
        <f t="shared" si="266"/>
        <v>0</v>
      </c>
      <c r="J274" s="38">
        <f t="shared" si="269"/>
        <v>0</v>
      </c>
      <c r="L274" s="37">
        <f>+'[7]Programa I'!K274+'[7]Programa II'!K274+'[7]Programa III'!K274+'[7]Programa IV'!K274+'[7]Programa V'!K274</f>
        <v>0</v>
      </c>
      <c r="M274" s="37">
        <v>0</v>
      </c>
      <c r="N274" s="37">
        <f t="shared" si="267"/>
        <v>0</v>
      </c>
      <c r="O274" s="37">
        <f t="shared" si="268"/>
        <v>0</v>
      </c>
    </row>
    <row r="275" spans="1:67" s="7" customFormat="1" x14ac:dyDescent="0.25">
      <c r="A275" s="1"/>
      <c r="B275" s="14">
        <v>9</v>
      </c>
      <c r="C275" s="171" t="s">
        <v>479</v>
      </c>
      <c r="D275" s="16">
        <f>+D276</f>
        <v>10028011253.020424</v>
      </c>
      <c r="E275" s="16">
        <f>+E276</f>
        <v>-1046152481.83</v>
      </c>
      <c r="F275" s="147">
        <f t="shared" ref="F275:O275" si="270">+F276</f>
        <v>8981858771.1904221</v>
      </c>
      <c r="G275" s="147">
        <f t="shared" si="270"/>
        <v>0</v>
      </c>
      <c r="H275" s="147">
        <f t="shared" si="270"/>
        <v>0</v>
      </c>
      <c r="I275" s="16">
        <f t="shared" si="270"/>
        <v>8981858771.1904221</v>
      </c>
      <c r="J275" s="36">
        <f t="shared" si="269"/>
        <v>1</v>
      </c>
      <c r="L275" s="16">
        <f t="shared" si="270"/>
        <v>0</v>
      </c>
      <c r="M275" s="16">
        <f t="shared" si="270"/>
        <v>0</v>
      </c>
      <c r="N275" s="16">
        <f t="shared" si="270"/>
        <v>0</v>
      </c>
      <c r="O275" s="16">
        <f t="shared" si="270"/>
        <v>8981858771.1904221</v>
      </c>
    </row>
    <row r="276" spans="1:67" x14ac:dyDescent="0.25">
      <c r="B276" s="164">
        <v>9.02</v>
      </c>
      <c r="C276" s="173" t="s">
        <v>480</v>
      </c>
      <c r="D276" s="46">
        <f>SUM(D277:D278)</f>
        <v>10028011253.020424</v>
      </c>
      <c r="E276" s="46">
        <f>SUM(E277:E278)</f>
        <v>-1046152481.83</v>
      </c>
      <c r="F276" s="165">
        <f t="shared" ref="F276:I276" si="271">SUM(F277:F278)</f>
        <v>8981858771.1904221</v>
      </c>
      <c r="G276" s="165">
        <f t="shared" si="271"/>
        <v>0</v>
      </c>
      <c r="H276" s="165">
        <f t="shared" si="271"/>
        <v>0</v>
      </c>
      <c r="I276" s="46">
        <f t="shared" si="271"/>
        <v>8981858771.1904221</v>
      </c>
      <c r="J276" s="47">
        <f t="shared" si="269"/>
        <v>1</v>
      </c>
      <c r="K276" s="7"/>
      <c r="L276" s="46">
        <f t="shared" ref="L276:O276" si="272">SUM(L277:L278)</f>
        <v>0</v>
      </c>
      <c r="M276" s="46">
        <f t="shared" si="272"/>
        <v>0</v>
      </c>
      <c r="N276" s="46">
        <f t="shared" si="272"/>
        <v>0</v>
      </c>
      <c r="O276" s="46">
        <f t="shared" si="272"/>
        <v>8981858771.1904221</v>
      </c>
    </row>
    <row r="277" spans="1:67" s="7" customFormat="1" hidden="1" x14ac:dyDescent="0.25">
      <c r="B277" s="23" t="s">
        <v>481</v>
      </c>
      <c r="C277" s="40" t="s">
        <v>482</v>
      </c>
      <c r="D277" s="25">
        <f>+'[7]Presupuesto 2020'!U277</f>
        <v>1659546026.5495605</v>
      </c>
      <c r="E277" s="25">
        <f>+'[7]Programa I'!D277+'[7]Programa II'!D277+'[7]Programa III'!D277+'[7]Programa IV'!D277+'[7]Programa V'!D277</f>
        <v>-1046152481.83</v>
      </c>
      <c r="F277" s="152">
        <f t="shared" ref="F277:F278" si="273">SUM(D277:E277)</f>
        <v>613393544.7195605</v>
      </c>
      <c r="G277" s="152">
        <f>+'[7]Programa I'!F277+'[7]Programa II'!F277+'[7]Programa III'!F277+'[7]Programa IV'!F277+'[7]Programa V'!F277</f>
        <v>0</v>
      </c>
      <c r="H277" s="152">
        <f>+'[7]Total Programa'!U276</f>
        <v>0</v>
      </c>
      <c r="I277" s="37">
        <f t="shared" ref="I277:I278" si="274">+F277-H277</f>
        <v>613393544.7195605</v>
      </c>
      <c r="J277" s="38">
        <f t="shared" si="269"/>
        <v>1</v>
      </c>
      <c r="K277" s="1"/>
      <c r="L277" s="37">
        <f>+'[7]Programa I'!K277+'[7]Programa II'!K277+'[7]Programa III'!K277+'[7]Programa IV'!K277+'[7]Programa V'!K277</f>
        <v>0</v>
      </c>
      <c r="M277" s="37">
        <v>0</v>
      </c>
      <c r="N277" s="37">
        <f t="shared" ref="N277:N278" si="275">SUM(L277:M277)</f>
        <v>0</v>
      </c>
      <c r="O277" s="37">
        <f t="shared" ref="O277:O278" si="276">+F277-N277</f>
        <v>613393544.7195605</v>
      </c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</row>
    <row r="278" spans="1:67" s="7" customFormat="1" hidden="1" x14ac:dyDescent="0.25">
      <c r="B278" s="54" t="s">
        <v>483</v>
      </c>
      <c r="C278" s="55" t="s">
        <v>484</v>
      </c>
      <c r="D278" s="56">
        <f>+'[7]Presupuesto 2020'!U278</f>
        <v>8368465226.4708624</v>
      </c>
      <c r="E278" s="56">
        <f>+'[7]Programa I'!D278+'[7]Programa II'!D278+'[7]Programa III'!D278+'[7]Programa IV'!D278+'[7]Programa V'!D278</f>
        <v>0</v>
      </c>
      <c r="F278" s="153">
        <f t="shared" si="273"/>
        <v>8368465226.4708624</v>
      </c>
      <c r="G278" s="153">
        <f>+'[7]Programa I'!F278+'[7]Programa II'!F278+'[7]Programa III'!F278+'[7]Programa IV'!F278+'[7]Programa V'!F278</f>
        <v>0</v>
      </c>
      <c r="H278" s="153">
        <f>+'[7]Total Programa'!U277</f>
        <v>0</v>
      </c>
      <c r="I278" s="57">
        <f t="shared" si="274"/>
        <v>8368465226.4708624</v>
      </c>
      <c r="J278" s="58">
        <f t="shared" si="269"/>
        <v>1</v>
      </c>
      <c r="K278" s="1"/>
      <c r="L278" s="57">
        <f>+'[7]Programa I'!K278+'[7]Programa II'!K278+'[7]Programa III'!K278+'[7]Programa IV'!K278+'[7]Programa V'!K278</f>
        <v>0</v>
      </c>
      <c r="M278" s="57">
        <v>0</v>
      </c>
      <c r="N278" s="57">
        <f t="shared" si="275"/>
        <v>0</v>
      </c>
      <c r="O278" s="57">
        <f t="shared" si="276"/>
        <v>8368465226.4708624</v>
      </c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</row>
    <row r="279" spans="1:67" s="7" customFormat="1" x14ac:dyDescent="0.25">
      <c r="B279" s="14"/>
      <c r="C279" s="174" t="s">
        <v>485</v>
      </c>
      <c r="D279" s="16">
        <f t="shared" ref="D279:I279" si="277">SUM(D7+D36+D99+D127+D149+D163+D228+D275)</f>
        <v>159953620350.84927</v>
      </c>
      <c r="E279" s="16">
        <f t="shared" si="277"/>
        <v>-2.5993585586547852E-3</v>
      </c>
      <c r="F279" s="147">
        <f t="shared" si="277"/>
        <v>159953620350.84671</v>
      </c>
      <c r="G279" s="147">
        <f>SUM(G7+G36+G99+G127+G149+G163+G228+G275)</f>
        <v>13384975748.600002</v>
      </c>
      <c r="H279" s="147">
        <f t="shared" si="277"/>
        <v>22284992787.559998</v>
      </c>
      <c r="I279" s="16">
        <f t="shared" si="277"/>
        <v>137668627563.28671</v>
      </c>
      <c r="J279" s="36">
        <f t="shared" si="269"/>
        <v>0.86067840953721786</v>
      </c>
      <c r="L279" s="16">
        <f>SUM(L7+L36+L99+L127+L149+L163+L228+L275)</f>
        <v>22286062664.859997</v>
      </c>
      <c r="M279" s="16">
        <f>SUM(M7+M36+M99+M127+M149+M163+M228+M275)</f>
        <v>0</v>
      </c>
      <c r="N279" s="16">
        <f>SUM(N7+N36+N99+N127+N149+N163+N228+N275)</f>
        <v>22286062664.859997</v>
      </c>
      <c r="O279" s="16">
        <f>SUM(O7+O36+O99+O127+O149+O163+O228+O275)</f>
        <v>137690557685.98669</v>
      </c>
    </row>
    <row r="281" spans="1:67" x14ac:dyDescent="0.25">
      <c r="A281" s="60" t="s">
        <v>486</v>
      </c>
      <c r="B281" s="61"/>
      <c r="C281" s="61"/>
      <c r="D281" s="61"/>
      <c r="E281" s="61"/>
      <c r="G281" s="154"/>
      <c r="H281" s="154"/>
      <c r="I281" s="61"/>
      <c r="J281" s="62"/>
    </row>
    <row r="282" spans="1:67" x14ac:dyDescent="0.25">
      <c r="A282" s="60"/>
      <c r="B282" s="61"/>
      <c r="C282" s="61"/>
      <c r="D282" s="61"/>
      <c r="E282" s="61"/>
      <c r="F282" s="154"/>
      <c r="G282" s="154"/>
      <c r="H282" s="154"/>
      <c r="I282" s="61"/>
      <c r="J282" s="62"/>
    </row>
    <row r="283" spans="1:67" hidden="1" x14ac:dyDescent="0.25">
      <c r="A283" s="60"/>
      <c r="B283" s="63" t="s">
        <v>487</v>
      </c>
      <c r="D283" s="64">
        <f>+'[7]Presupuesto 2020'!U281</f>
        <v>159953620350.84927</v>
      </c>
      <c r="E283" s="61"/>
      <c r="F283" s="154"/>
      <c r="G283" s="154">
        <f>+'[7]Programa V'!F279+'[7]Programa IV'!F279+'[7]Programa III'!F279+'[7]Programa II'!F279+'[7]Programa I'!F279</f>
        <v>13384975748.600002</v>
      </c>
      <c r="H283" s="154"/>
      <c r="I283" s="61"/>
      <c r="J283" s="62"/>
    </row>
    <row r="284" spans="1:67" hidden="1" x14ac:dyDescent="0.25">
      <c r="B284" s="63" t="s">
        <v>488</v>
      </c>
      <c r="D284" s="64">
        <f>+D283-D279</f>
        <v>0</v>
      </c>
      <c r="E284" s="64"/>
      <c r="G284" s="155">
        <f>+G283-G279</f>
        <v>0</v>
      </c>
    </row>
    <row r="285" spans="1:67" hidden="1" x14ac:dyDescent="0.25"/>
    <row r="286" spans="1:67" hidden="1" x14ac:dyDescent="0.35">
      <c r="C286" s="65" t="s">
        <v>489</v>
      </c>
      <c r="D286" s="66"/>
      <c r="E286" s="67"/>
      <c r="F286" s="156"/>
      <c r="G286" s="157"/>
      <c r="H286" s="157"/>
      <c r="I286" s="68"/>
    </row>
    <row r="287" spans="1:67" hidden="1" x14ac:dyDescent="0.25">
      <c r="C287" s="69" t="s">
        <v>490</v>
      </c>
      <c r="D287" s="68">
        <f>+D7</f>
        <v>4128388659.1909695</v>
      </c>
      <c r="E287" s="68">
        <f>+E7</f>
        <v>90249721.827400669</v>
      </c>
      <c r="F287" s="156">
        <f>SUM(D287:E287)</f>
        <v>4218638381.0183702</v>
      </c>
      <c r="G287" s="157">
        <f>+G7</f>
        <v>320565652.5</v>
      </c>
      <c r="H287" s="157">
        <f>+H7</f>
        <v>755440179.75</v>
      </c>
      <c r="I287" s="68">
        <f>+I7</f>
        <v>3463198201.2683706</v>
      </c>
      <c r="J287" s="6"/>
    </row>
    <row r="288" spans="1:67" hidden="1" x14ac:dyDescent="0.25">
      <c r="C288" s="69" t="s">
        <v>491</v>
      </c>
      <c r="D288" s="68">
        <f>+D36-D296-D302-D303</f>
        <v>3719163569.7400002</v>
      </c>
      <c r="E288" s="68">
        <f>+E36-E296-E302-E303</f>
        <v>711877640</v>
      </c>
      <c r="F288" s="156">
        <f>SUM(D288:E288)</f>
        <v>4431041209.7399998</v>
      </c>
      <c r="G288" s="157">
        <f>+G36-G296-G302-G303</f>
        <v>31491925.480000004</v>
      </c>
      <c r="H288" s="157">
        <f t="shared" ref="H288:I288" si="278">+H36-H296-H302-H303</f>
        <v>54630231.290000014</v>
      </c>
      <c r="I288" s="68">
        <f t="shared" si="278"/>
        <v>4376410978.4499998</v>
      </c>
      <c r="J288" s="6"/>
    </row>
    <row r="289" spans="3:10" hidden="1" x14ac:dyDescent="0.25">
      <c r="C289" s="69" t="s">
        <v>492</v>
      </c>
      <c r="D289" s="68">
        <f>+D99</f>
        <v>124585406.89789999</v>
      </c>
      <c r="E289" s="68">
        <f>+E99</f>
        <v>5821200</v>
      </c>
      <c r="F289" s="156">
        <f t="shared" ref="F289" si="279">SUM(D289:E289)</f>
        <v>130406606.89789999</v>
      </c>
      <c r="G289" s="157">
        <f>+G99</f>
        <v>3418054.41</v>
      </c>
      <c r="H289" s="157">
        <f t="shared" ref="H289:I289" si="280">+H99</f>
        <v>5080682.29</v>
      </c>
      <c r="I289" s="68">
        <f t="shared" si="280"/>
        <v>125325924.60789999</v>
      </c>
      <c r="J289" s="6"/>
    </row>
    <row r="290" spans="3:10" hidden="1" x14ac:dyDescent="0.25">
      <c r="C290" s="69" t="s">
        <v>493</v>
      </c>
      <c r="D290" s="68"/>
      <c r="E290" s="68"/>
      <c r="F290" s="70">
        <v>0</v>
      </c>
      <c r="G290" s="68">
        <v>0</v>
      </c>
      <c r="H290" s="68">
        <v>0</v>
      </c>
      <c r="I290" s="68">
        <v>0</v>
      </c>
      <c r="J290" s="6"/>
    </row>
    <row r="291" spans="3:10" hidden="1" x14ac:dyDescent="0.35">
      <c r="C291" s="71" t="s">
        <v>494</v>
      </c>
      <c r="D291" s="72">
        <f>+D149</f>
        <v>836729542</v>
      </c>
      <c r="E291" s="72">
        <f>+E149</f>
        <v>234703920</v>
      </c>
      <c r="F291" s="156">
        <f t="shared" ref="F291:F293" si="281">SUM(D291:E291)</f>
        <v>1071433462</v>
      </c>
      <c r="G291" s="157">
        <f>+G149</f>
        <v>259436.69999999998</v>
      </c>
      <c r="H291" s="157">
        <f>+H149</f>
        <v>16153804.209999999</v>
      </c>
      <c r="I291" s="68">
        <f>+I149</f>
        <v>1055279657.79</v>
      </c>
      <c r="J291" s="6"/>
    </row>
    <row r="292" spans="3:10" hidden="1" x14ac:dyDescent="0.35">
      <c r="C292" s="71" t="s">
        <v>495</v>
      </c>
      <c r="D292" s="72">
        <f>+D166+D168+D178+D182+D177+D212+D221+D225+D176</f>
        <v>362754460</v>
      </c>
      <c r="E292" s="72">
        <f>+E166+E168+E178+E182+E177+E212+E221+E225+E176</f>
        <v>3500000</v>
      </c>
      <c r="F292" s="156">
        <f t="shared" si="281"/>
        <v>366254460</v>
      </c>
      <c r="G292" s="157">
        <f>+G166+G168+G178+G182+G177+G212+G221+G225+G176</f>
        <v>1187103.0899999999</v>
      </c>
      <c r="H292" s="157">
        <f>+H166+H168+H178+H182+H177+H212+H221+H225+H176</f>
        <v>7029308.1600000001</v>
      </c>
      <c r="I292" s="68">
        <f>+I166+I168+I178+I182+I177+I212+I221+I225+I176</f>
        <v>359225151.84000003</v>
      </c>
      <c r="J292" s="6"/>
    </row>
    <row r="293" spans="3:10" hidden="1" x14ac:dyDescent="0.35">
      <c r="C293" s="73" t="s">
        <v>482</v>
      </c>
      <c r="D293" s="72">
        <f>+D277</f>
        <v>1659546026.5495605</v>
      </c>
      <c r="E293" s="68">
        <f>+E277</f>
        <v>-1046152481.83</v>
      </c>
      <c r="F293" s="156">
        <f t="shared" si="281"/>
        <v>613393544.7195605</v>
      </c>
      <c r="G293" s="157">
        <f>+G277</f>
        <v>0</v>
      </c>
      <c r="H293" s="157">
        <f>+H277</f>
        <v>0</v>
      </c>
      <c r="I293" s="68">
        <f>+I277</f>
        <v>613393544.7195605</v>
      </c>
      <c r="J293" s="6"/>
    </row>
    <row r="294" spans="3:10" hidden="1" x14ac:dyDescent="0.35">
      <c r="C294" s="74" t="s">
        <v>496</v>
      </c>
      <c r="D294" s="75">
        <f t="shared" ref="D294:I294" si="282">SUM(D287:D293)</f>
        <v>10831167664.378429</v>
      </c>
      <c r="E294" s="76">
        <f t="shared" si="282"/>
        <v>-2.5993585586547852E-3</v>
      </c>
      <c r="F294" s="158">
        <f t="shared" si="282"/>
        <v>10831167664.37583</v>
      </c>
      <c r="G294" s="158">
        <f t="shared" si="282"/>
        <v>356922172.18000001</v>
      </c>
      <c r="H294" s="158">
        <f t="shared" si="282"/>
        <v>838334205.69999993</v>
      </c>
      <c r="I294" s="77">
        <f t="shared" si="282"/>
        <v>9992833458.6758308</v>
      </c>
      <c r="J294" s="6"/>
    </row>
    <row r="295" spans="3:10" hidden="1" x14ac:dyDescent="0.35">
      <c r="C295" s="78" t="s">
        <v>497</v>
      </c>
      <c r="D295" s="79"/>
      <c r="E295" s="67"/>
      <c r="F295" s="157"/>
      <c r="G295" s="157"/>
      <c r="H295" s="157"/>
      <c r="I295" s="67"/>
      <c r="J295" s="6"/>
    </row>
    <row r="296" spans="3:10" hidden="1" x14ac:dyDescent="0.35">
      <c r="C296" s="80" t="s">
        <v>498</v>
      </c>
      <c r="D296" s="72">
        <f>+'[7]Programa II'!C55</f>
        <v>60833.5</v>
      </c>
      <c r="E296" s="72">
        <f>+'[7]Programa II'!D55</f>
        <v>0</v>
      </c>
      <c r="F296" s="156">
        <f>SUM(D296:E296)</f>
        <v>60833.5</v>
      </c>
      <c r="G296" s="157">
        <f>+'[7]Programa II'!F55</f>
        <v>1730</v>
      </c>
      <c r="H296" s="157">
        <f>+'[7]Programa II'!G55</f>
        <v>2888</v>
      </c>
      <c r="I296" s="68">
        <f>+'[7]Programa II'!H55</f>
        <v>57945.5</v>
      </c>
    </row>
    <row r="297" spans="3:10" hidden="1" x14ac:dyDescent="0.35">
      <c r="C297" s="81" t="s">
        <v>495</v>
      </c>
      <c r="D297" s="72">
        <f>+D169-D177+D188+D194+D215-D221-D176</f>
        <v>3335643881.6699996</v>
      </c>
      <c r="E297" s="72">
        <f>+E169-E177+E188+E194+E215-E221-E176</f>
        <v>0</v>
      </c>
      <c r="F297" s="156">
        <f t="shared" ref="F297:F299" si="283">SUM(D297:E297)</f>
        <v>3335643881.6699996</v>
      </c>
      <c r="G297" s="157">
        <f>+G169-G177+G188+G194+G215-G221-G176</f>
        <v>161891834.57999998</v>
      </c>
      <c r="H297" s="157">
        <f>+H169-H177+H188+H194+H215-H221-H176</f>
        <v>214051023.32999995</v>
      </c>
      <c r="I297" s="68">
        <f>+I169-I177+I188+I194+I215-I221-I176</f>
        <v>3121592858.3400002</v>
      </c>
    </row>
    <row r="298" spans="3:10" hidden="1" x14ac:dyDescent="0.35">
      <c r="C298" s="81" t="s">
        <v>499</v>
      </c>
      <c r="D298" s="72">
        <f>+D228</f>
        <v>132274230727.16</v>
      </c>
      <c r="E298" s="72">
        <f>+E228</f>
        <v>0</v>
      </c>
      <c r="F298" s="156">
        <f t="shared" si="283"/>
        <v>132274230727.16</v>
      </c>
      <c r="G298" s="157">
        <f>+G228</f>
        <v>12639441720.390001</v>
      </c>
      <c r="H298" s="157">
        <f>+H228</f>
        <v>20820636957.989998</v>
      </c>
      <c r="I298" s="68">
        <f>+I228</f>
        <v>111453593769.17001</v>
      </c>
    </row>
    <row r="299" spans="3:10" hidden="1" x14ac:dyDescent="0.35">
      <c r="C299" s="69" t="s">
        <v>484</v>
      </c>
      <c r="D299" s="72">
        <f>+'[7]Programa II'!C278</f>
        <v>3155590386.1437368</v>
      </c>
      <c r="E299" s="72">
        <f>+'[7]Programa II'!D278</f>
        <v>0</v>
      </c>
      <c r="F299" s="156">
        <f t="shared" si="283"/>
        <v>3155590386.1437368</v>
      </c>
      <c r="G299" s="157">
        <f>+'[7]Programa II'!F278</f>
        <v>0</v>
      </c>
      <c r="H299" s="157">
        <f>+'[7]Programa II'!G278</f>
        <v>0</v>
      </c>
      <c r="I299" s="68">
        <f>+'[7]Programa II'!H278</f>
        <v>3155590386.1437368</v>
      </c>
    </row>
    <row r="300" spans="3:10" hidden="1" x14ac:dyDescent="0.35">
      <c r="C300" s="82" t="s">
        <v>500</v>
      </c>
      <c r="D300" s="83">
        <f t="shared" ref="D300:I300" si="284">SUM(D296:D299)</f>
        <v>138765525828.47372</v>
      </c>
      <c r="E300" s="83">
        <f t="shared" si="284"/>
        <v>0</v>
      </c>
      <c r="F300" s="159">
        <f t="shared" si="284"/>
        <v>138765525828.47372</v>
      </c>
      <c r="G300" s="159">
        <f t="shared" si="284"/>
        <v>12801335284.970001</v>
      </c>
      <c r="H300" s="159">
        <f t="shared" si="284"/>
        <v>21034690869.32</v>
      </c>
      <c r="I300" s="84">
        <f t="shared" si="284"/>
        <v>117730834959.15375</v>
      </c>
    </row>
    <row r="301" spans="3:10" hidden="1" x14ac:dyDescent="0.35">
      <c r="C301" s="78" t="s">
        <v>501</v>
      </c>
      <c r="D301" s="66"/>
      <c r="E301" s="67"/>
      <c r="F301" s="156"/>
      <c r="G301" s="157"/>
      <c r="H301" s="157"/>
      <c r="I301" s="68"/>
    </row>
    <row r="302" spans="3:10" hidden="1" x14ac:dyDescent="0.35">
      <c r="C302" s="81" t="s">
        <v>498</v>
      </c>
      <c r="D302" s="72">
        <f>+'[7]Presupuesto 2020'!AK55</f>
        <v>22043136</v>
      </c>
      <c r="E302" s="72">
        <f>+'[7]Presupuesto 2020'!AL55</f>
        <v>0</v>
      </c>
      <c r="F302" s="156">
        <f t="shared" ref="F302:F305" si="285">SUM(D302:E302)</f>
        <v>22043136</v>
      </c>
      <c r="G302" s="157">
        <f>+'[7]Gasto Mensual Unidad Ejecutora'!AL327</f>
        <v>1708858</v>
      </c>
      <c r="H302" s="157">
        <f>+'[7]Total Unidad Ejecutora'!AK54</f>
        <v>3777029.09</v>
      </c>
      <c r="I302" s="68">
        <f>+F302-H302</f>
        <v>18266106.91</v>
      </c>
    </row>
    <row r="303" spans="3:10" hidden="1" x14ac:dyDescent="0.35">
      <c r="C303" s="81" t="s">
        <v>107</v>
      </c>
      <c r="D303" s="72">
        <f>+'[7]Programa III'!C56</f>
        <v>4257840</v>
      </c>
      <c r="E303" s="72">
        <f>+'[7]Programa III'!D56</f>
        <v>0</v>
      </c>
      <c r="F303" s="156">
        <f t="shared" si="285"/>
        <v>4257840</v>
      </c>
      <c r="G303" s="157">
        <f>+'[7]Gasto Mensual Unidad Ejecutora'!AL328</f>
        <v>323948.40000000002</v>
      </c>
      <c r="H303" s="157">
        <f>+'[7]Programa III'!G56</f>
        <v>323948.40000000002</v>
      </c>
      <c r="I303" s="68">
        <f>+'[7]Programa III'!H56</f>
        <v>3933891.6</v>
      </c>
    </row>
    <row r="304" spans="3:10" hidden="1" x14ac:dyDescent="0.35">
      <c r="C304" s="81" t="s">
        <v>502</v>
      </c>
      <c r="D304" s="72">
        <f>+D127</f>
        <v>5117751041.6700001</v>
      </c>
      <c r="E304" s="72">
        <f>+E127</f>
        <v>0</v>
      </c>
      <c r="F304" s="156">
        <f t="shared" si="285"/>
        <v>5117751041.6700001</v>
      </c>
      <c r="G304" s="157">
        <f>+G127</f>
        <v>224685485.05000001</v>
      </c>
      <c r="H304" s="157">
        <f>+H127</f>
        <v>407866735.05000001</v>
      </c>
      <c r="I304" s="68">
        <f>+I127</f>
        <v>4709884306.6199999</v>
      </c>
    </row>
    <row r="305" spans="2:11" hidden="1" x14ac:dyDescent="0.35">
      <c r="C305" s="69" t="s">
        <v>484</v>
      </c>
      <c r="D305" s="72">
        <f>+'[7]Programa III'!C278</f>
        <v>5212874840.3271255</v>
      </c>
      <c r="E305" s="72">
        <f>+'[7]Programa III'!D278</f>
        <v>0</v>
      </c>
      <c r="F305" s="156">
        <f t="shared" si="285"/>
        <v>5212874840.3271255</v>
      </c>
      <c r="G305" s="157">
        <f>+'[7]Programa III'!F278</f>
        <v>0</v>
      </c>
      <c r="H305" s="157">
        <f>+'[7]Programa III'!G278</f>
        <v>0</v>
      </c>
      <c r="I305" s="68">
        <f>+'[7]Programa III'!H278</f>
        <v>5212874840.3271255</v>
      </c>
    </row>
    <row r="306" spans="2:11" hidden="1" x14ac:dyDescent="0.35">
      <c r="C306" s="85" t="s">
        <v>503</v>
      </c>
      <c r="D306" s="86">
        <f t="shared" ref="D306:I306" si="286">SUM(D302:D305)</f>
        <v>10356926857.997126</v>
      </c>
      <c r="E306" s="86">
        <f t="shared" si="286"/>
        <v>0</v>
      </c>
      <c r="F306" s="160">
        <f t="shared" si="286"/>
        <v>10356926857.997126</v>
      </c>
      <c r="G306" s="160">
        <f t="shared" si="286"/>
        <v>226718291.45000002</v>
      </c>
      <c r="H306" s="160">
        <f t="shared" si="286"/>
        <v>411967712.54000002</v>
      </c>
      <c r="I306" s="87">
        <f t="shared" si="286"/>
        <v>9944959145.4571266</v>
      </c>
    </row>
    <row r="307" spans="2:11" hidden="1" x14ac:dyDescent="0.35">
      <c r="C307" s="78" t="s">
        <v>504</v>
      </c>
      <c r="D307" s="66">
        <f>+D294+D306+D300</f>
        <v>159953620350.84927</v>
      </c>
      <c r="E307" s="88">
        <f>+E294+E306+E300</f>
        <v>-2.5993585586547852E-3</v>
      </c>
      <c r="F307" s="161">
        <f t="shared" ref="F307:I307" si="287">+F294+F306+F300</f>
        <v>159953620350.84668</v>
      </c>
      <c r="G307" s="161">
        <f t="shared" si="287"/>
        <v>13384975748.6</v>
      </c>
      <c r="H307" s="161">
        <f t="shared" si="287"/>
        <v>22284992787.560001</v>
      </c>
      <c r="I307" s="88">
        <f t="shared" si="287"/>
        <v>137668627563.28671</v>
      </c>
    </row>
    <row r="308" spans="2:11" hidden="1" x14ac:dyDescent="0.35">
      <c r="C308" s="89"/>
      <c r="D308" s="90"/>
      <c r="E308" s="90"/>
      <c r="F308" s="162"/>
      <c r="G308" s="162"/>
      <c r="H308" s="162"/>
      <c r="I308" s="91"/>
    </row>
    <row r="309" spans="2:11" hidden="1" x14ac:dyDescent="0.25">
      <c r="B309" s="7"/>
      <c r="C309" s="65" t="s">
        <v>505</v>
      </c>
      <c r="D309" s="92">
        <f>SUM(D287)</f>
        <v>4128388659.1909695</v>
      </c>
      <c r="E309" s="92">
        <f>SUM(E287)</f>
        <v>90249721.827400669</v>
      </c>
      <c r="F309" s="163">
        <f>+D309+E309</f>
        <v>4218638381.0183702</v>
      </c>
      <c r="G309" s="163">
        <f>SUM(G287)</f>
        <v>320565652.5</v>
      </c>
      <c r="H309" s="163">
        <f>SUM(H287)</f>
        <v>755440179.75</v>
      </c>
      <c r="I309" s="92">
        <f>+F309-H309</f>
        <v>3463198201.2683702</v>
      </c>
    </row>
    <row r="310" spans="2:11" hidden="1" x14ac:dyDescent="0.25">
      <c r="B310" s="7"/>
      <c r="C310" s="65" t="s">
        <v>506</v>
      </c>
      <c r="D310" s="92">
        <f>+D7</f>
        <v>4128388659.1909695</v>
      </c>
      <c r="E310" s="92">
        <f>+E7</f>
        <v>90249721.827400669</v>
      </c>
      <c r="F310" s="163">
        <f>+D310+E310</f>
        <v>4218638381.0183702</v>
      </c>
      <c r="G310" s="163">
        <f>+G7</f>
        <v>320565652.5</v>
      </c>
      <c r="H310" s="163">
        <f>+H7</f>
        <v>755440179.75</v>
      </c>
      <c r="I310" s="92">
        <f>+F310-H310</f>
        <v>3463198201.2683702</v>
      </c>
    </row>
    <row r="311" spans="2:11" hidden="1" x14ac:dyDescent="0.25">
      <c r="B311" s="7"/>
      <c r="C311" s="65" t="s">
        <v>507</v>
      </c>
      <c r="D311" s="93">
        <f>+D310/D309</f>
        <v>1</v>
      </c>
      <c r="E311" s="92"/>
      <c r="F311" s="163">
        <f>+F310/F309</f>
        <v>1</v>
      </c>
      <c r="G311" s="163">
        <f>+G310/G309</f>
        <v>1</v>
      </c>
      <c r="H311" s="163">
        <f>+H310/H309</f>
        <v>1</v>
      </c>
      <c r="I311" s="93">
        <f>+I310/I309</f>
        <v>1</v>
      </c>
      <c r="K311" s="4"/>
    </row>
    <row r="312" spans="2:11" hidden="1" x14ac:dyDescent="0.35">
      <c r="C312" s="7"/>
      <c r="D312" s="94"/>
    </row>
    <row r="313" spans="2:11" hidden="1" x14ac:dyDescent="0.35">
      <c r="C313" s="7" t="s">
        <v>487</v>
      </c>
      <c r="D313" s="94">
        <f>+'[7]Presupuesto 2020'!U279</f>
        <v>159953620350.84927</v>
      </c>
      <c r="E313" s="4"/>
    </row>
    <row r="314" spans="2:11" hidden="1" x14ac:dyDescent="0.35">
      <c r="C314" s="31" t="s">
        <v>488</v>
      </c>
      <c r="D314" s="94">
        <f>+D313-D307</f>
        <v>0</v>
      </c>
    </row>
    <row r="315" spans="2:11" hidden="1" x14ac:dyDescent="0.25">
      <c r="C315" s="31"/>
    </row>
    <row r="316" spans="2:11" hidden="1" x14ac:dyDescent="0.25"/>
  </sheetData>
  <autoFilter ref="A5:J279" xr:uid="{1DC27C46-0633-4146-978B-869CDECA0338}">
    <filterColumn colId="1" showButton="0"/>
    <filterColumn colId="5">
      <filters blank="1">
        <filter val="1,000,000.00"/>
        <filter val="1,064,460.00"/>
        <filter val="1,071,433,462.00"/>
        <filter val="1,187,882,385.80"/>
        <filter val="1,189,342,136.94"/>
        <filter val="1,261,100.00"/>
        <filter val="1,300,000.00"/>
        <filter val="1,349,119,646.70"/>
        <filter val="1,403,243,695.50"/>
        <filter val="1,450,000.00"/>
        <filter val="1,494,640.00"/>
        <filter val="1,500,000.00"/>
        <filter val="1,508,928.00"/>
        <filter val="1,549,070.00"/>
        <filter val="1,668,058,611.18"/>
        <filter val="1,687,100.00"/>
        <filter val="1,763,984,453.50"/>
        <filter val="1,920,525.33"/>
        <filter val="10,392,400.37"/>
        <filter val="10,964,940.24"/>
        <filter val="107,050,768.00"/>
        <filter val="107,539,413.18"/>
        <filter val="11,016,800.00"/>
        <filter val="11,754,656,625.87"/>
        <filter val="110,000,000.00"/>
        <filter val="110,250,000.00"/>
        <filter val="118,870,352.00"/>
        <filter val="12,046,512.00"/>
        <filter val="12,700,000.00"/>
        <filter val="12,934,600.00"/>
        <filter val="120,000,000.00"/>
        <filter val="122,918,008.80"/>
        <filter val="13,045,100.00"/>
        <filter val="13,400,000.00"/>
        <filter val="13,556,466.00"/>
        <filter val="130,406,606.90"/>
        <filter val="132,274,230,727.16"/>
        <filter val="133,580,115.35"/>
        <filter val="135,321,241.10"/>
        <filter val="138,943,000.00"/>
        <filter val="14,010,426.20"/>
        <filter val="14,490,000.00"/>
        <filter val="14,573,118.57"/>
        <filter val="140,861,280.00"/>
        <filter val="145,731,185.69"/>
        <filter val="148,062,884.66"/>
        <filter val="15,000,000.00"/>
        <filter val="15,500,000.00"/>
        <filter val="15,826,787,625.89"/>
        <filter val="150,000,000.00"/>
        <filter val="150,475,500.00"/>
        <filter val="152,847,653.96"/>
        <filter val="152,978,584.40"/>
        <filter val="154,666,826.00"/>
        <filter val="159,953,620,350.85"/>
        <filter val="16,000,000.00"/>
        <filter val="16,705,554.71"/>
        <filter val="16,923,888.00"/>
        <filter val="16,964,923.03"/>
        <filter val="164,415,465.90"/>
        <filter val="17,214,998.00"/>
        <filter val="178,546,044.98"/>
        <filter val="18,723,926.00"/>
        <filter val="18,961,000.60"/>
        <filter val="180,000,000.00"/>
        <filter val="181,186,812.00"/>
        <filter val="185,266,203.03"/>
        <filter val="186,168,695.30"/>
        <filter val="19,000,000.00"/>
        <filter val="2,000,000.00"/>
        <filter val="2,054,594,238.75"/>
        <filter val="2,062,957,986.12"/>
        <filter val="2,160,103,360.00"/>
        <filter val="2,209,645,895.18"/>
        <filter val="2,270,884,295.50"/>
        <filter val="2,312,787.42"/>
        <filter val="2,313,980,586.16"/>
        <filter val="2,378,327.87"/>
        <filter val="2,402,129,117.75"/>
        <filter val="2,637,600.00"/>
        <filter val="2,640,723,382.46"/>
        <filter val="20,100,000.00"/>
        <filter val="20,216,340.00"/>
        <filter val="20,957,256.25"/>
        <filter val="200,000.00"/>
        <filter val="203,857,952.00"/>
        <filter val="21,787,100.00"/>
        <filter val="213,590,461.75"/>
        <filter val="22,350,000.00"/>
        <filter val="22,359,791.37"/>
        <filter val="22,763,369.50"/>
        <filter val="228,015,708.24"/>
        <filter val="229,424,829.67"/>
        <filter val="23,000,000.00"/>
        <filter val="23,923,888.00"/>
        <filter val="231,937,777.62"/>
        <filter val="234,744,201.26"/>
        <filter val="235,725,600.51"/>
        <filter val="239,644,934.25"/>
        <filter val="242,885,309.50"/>
        <filter val="25,000,000.00"/>
        <filter val="26,423,990.38"/>
        <filter val="269,408,500.00"/>
        <filter val="269,602,693.53"/>
        <filter val="27,440,000.00"/>
        <filter val="27,614,859.67"/>
        <filter val="27,695,233.28"/>
        <filter val="28,240,594.00"/>
        <filter val="28,266,072,833.61"/>
        <filter val="283,218,584.00"/>
        <filter val="3,000,000.00"/>
        <filter val="3,008,000.00"/>
        <filter val="3,052,835,117.47"/>
        <filter val="3,054,793,055.55"/>
        <filter val="3,098,510.37"/>
        <filter val="3,701,898,341.67"/>
        <filter val="30,000,000.00"/>
        <filter val="31,016,524.00"/>
        <filter val="312,765,250.00"/>
        <filter val="33,000,000.00"/>
        <filter val="333,530.00"/>
        <filter val="333,590,461.75"/>
        <filter val="34,817,808,194.03"/>
        <filter val="350,000.00"/>
        <filter val="36,764,550.00"/>
        <filter val="37,500,000.00"/>
        <filter val="39,854,552,097.83"/>
        <filter val="397,787,324.68"/>
        <filter val="4,000,000.00"/>
        <filter val="4,172,040.00"/>
        <filter val="4,218,638,381.02"/>
        <filter val="4,318,915.24"/>
        <filter val="4,457,403,019.24"/>
        <filter val="4,542,107,759.06"/>
        <filter val="40,398,150.39"/>
        <filter val="42,000,000.00"/>
        <filter val="42,200,000.00"/>
        <filter val="42,495,275,480.29"/>
        <filter val="43,719,355.71"/>
        <filter val="432,068,605.73"/>
        <filter val="46,000,000.00"/>
        <filter val="46,354,991.79"/>
        <filter val="475,500.00"/>
        <filter val="48,289,702.51"/>
        <filter val="488,199,472.05"/>
        <filter val="499,178,584.40"/>
        <filter val="5,000,000.00"/>
        <filter val="5,116,141,437.86"/>
        <filter val="5,117,751,041.67"/>
        <filter val="5,158,104.67"/>
        <filter val="5,500,000.00"/>
        <filter val="5,987,299.01"/>
        <filter val="50,327,676.25"/>
        <filter val="500,000.00"/>
        <filter val="502,288,216.00"/>
        <filter val="51,546,526.00"/>
        <filter val="51,856,846.92"/>
        <filter val="531,076,953.26"/>
        <filter val="532,870,765.32"/>
        <filter val="54,772,904.00"/>
        <filter val="55,000,000.00"/>
        <filter val="550,000.00"/>
        <filter val="56,922,826.80"/>
        <filter val="564,145,246.00"/>
        <filter val="570,400.00"/>
        <filter val="589,159,474.40"/>
        <filter val="60,000,000.00"/>
        <filter val="60,500,000.00"/>
        <filter val="61,399,426.35"/>
        <filter val="613,393,544.72"/>
        <filter val="62,500,000.00"/>
        <filter val="638,527,066.41"/>
        <filter val="68,230,609.04"/>
        <filter val="688,043,357.97"/>
        <filter val="7,266,679,327.75"/>
        <filter val="7,276,025.30"/>
        <filter val="7,735,586.88"/>
        <filter val="77,493,000.00"/>
        <filter val="8,000,000.00"/>
        <filter val="8,169,260.00"/>
        <filter val="8,368,465,226.47"/>
        <filter val="8,813,692,354.59"/>
        <filter val="8,975,979,305.19"/>
        <filter val="8,981,858,771.19"/>
        <filter val="80,000,000.00"/>
        <filter val="80,965,262,892.28"/>
        <filter val="800,000.00"/>
        <filter val="834,491,071.61"/>
        <filter val="84,717,112.00"/>
        <filter val="85,500,000.00"/>
        <filter val="87,438,711.41"/>
        <filter val="891,105,137.82"/>
        <filter val="9,084,160.97"/>
        <filter val="9,923,990.38"/>
        <filter val="90,866,723.32"/>
        <filter val="943,911,984.74"/>
        <filter val="950,000.00"/>
        <filter val="98,489,868.00"/>
        <filter val="983,359,913.06"/>
        <filter val="99,771,624.00"/>
      </filters>
    </filterColumn>
    <filterColumn colId="8" showButton="0"/>
  </autoFilter>
  <mergeCells count="7">
    <mergeCell ref="O5:O6"/>
    <mergeCell ref="C5:C6"/>
    <mergeCell ref="D5:D6"/>
    <mergeCell ref="F5:F6"/>
    <mergeCell ref="I5:J5"/>
    <mergeCell ref="L5:L6"/>
    <mergeCell ref="N5:N6"/>
  </mergeCells>
  <hyperlinks>
    <hyperlink ref="B1" location="Indice!A1" display="PRESUPUESTO ORDINARIO 2020" xr:uid="{BC4797C3-D752-443E-8838-D9E10D798A74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2020-03-20T21:06:38Z</dcterms:created>
  <dcterms:modified xsi:type="dcterms:W3CDTF">2020-04-15T16:51:12Z</dcterms:modified>
</cp:coreProperties>
</file>